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0380" windowHeight="6795" tabRatio="819" activeTab="0"/>
  </bookViews>
  <sheets>
    <sheet name="додаток 6" sheetId="1" r:id="rId1"/>
  </sheets>
  <definedNames>
    <definedName name="_xlnm.Print_Titles" localSheetId="0">'додаток 6'!$7:$7</definedName>
    <definedName name="_xlnm.Print_Area" localSheetId="0">'додаток 6'!$A$1:$I$138</definedName>
  </definedNames>
  <calcPr fullCalcOnLoad="1"/>
</workbook>
</file>

<file path=xl/sharedStrings.xml><?xml version="1.0" encoding="utf-8"?>
<sst xmlns="http://schemas.openxmlformats.org/spreadsheetml/2006/main" count="353" uniqueCount="261">
  <si>
    <t>до рішення Рівненської  обласної ради</t>
  </si>
  <si>
    <t>(грн.)</t>
  </si>
  <si>
    <t>Перший заступник голови обласної ради</t>
  </si>
  <si>
    <t>Всього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</si>
  <si>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</si>
  <si>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</si>
  <si>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</si>
  <si>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</si>
  <si>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</si>
  <si>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 xml:space="preserve">Всього 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</si>
  <si>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</si>
  <si>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Код програмної класифікації видатків та кредитування місцевих бюджетів</t>
  </si>
  <si>
    <t>Код ТПКВКМБ /
ТКВКБМС</t>
  </si>
  <si>
    <t>Код ФКВКБ</t>
  </si>
  <si>
    <t>"Про внесення змін до обласного бюджету на 2018 рік"</t>
  </si>
  <si>
    <t xml:space="preserve">Зміни до переліку об’єктів,
видатки на які у 2018 році будуть проводитися
за рахунок коштів бюджету розвитку обласного бюджету </t>
  </si>
  <si>
    <t>0180</t>
  </si>
  <si>
    <t>С.А.Свисталюк</t>
  </si>
  <si>
    <t>1500000</t>
  </si>
  <si>
    <t>Департамент  з питань будівництва та архітектури Рівненської обласної державної адміністрації</t>
  </si>
  <si>
    <t>1510000</t>
  </si>
  <si>
    <t>1517360</t>
  </si>
  <si>
    <t>7360</t>
  </si>
  <si>
    <t xml:space="preserve">Виконання інвестиційних проектів </t>
  </si>
  <si>
    <t>0490</t>
  </si>
  <si>
    <t>1517460</t>
  </si>
  <si>
    <t>7460</t>
  </si>
  <si>
    <t>Утримання та розвиток автомобільних доріг та дорожньої інфраструктури</t>
  </si>
  <si>
    <t>1517463</t>
  </si>
  <si>
    <t>7463</t>
  </si>
  <si>
    <t>0456</t>
  </si>
  <si>
    <t>Утримання та розвиток автомобільних доріг та дорожньої інфраструктури за рахунок трансфертів з інших місцевих бюджетів</t>
  </si>
  <si>
    <t>1517300</t>
  </si>
  <si>
    <t>7300</t>
  </si>
  <si>
    <t>Будівництво та регіональний розвиток</t>
  </si>
  <si>
    <t>1517368</t>
  </si>
  <si>
    <t>7368</t>
  </si>
  <si>
    <t>Виконання інвестиційних проектів за рахунок субвенцій з інших бюджетів</t>
  </si>
  <si>
    <t>0200000</t>
  </si>
  <si>
    <t>Рівненська обласна державна адміністрація</t>
  </si>
  <si>
    <t>0210000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</si>
  <si>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</si>
  <si>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</si>
  <si>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</si>
  <si>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1517367</t>
  </si>
  <si>
    <t>7367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</si>
  <si>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</si>
  <si>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 xml:space="preserve"> з районного бюджету Дубровицького району</t>
  </si>
  <si>
    <t>Співфінансування проекту "Нове будівництво лікарської амбулаторії загальної практики сімейної медицини по вул. Горького с. Кривиця Дубровицького району Рівненської області  ( в т.ч проектно-кошторисна документація)</t>
  </si>
  <si>
    <t>Співфінансування проекта  "Нове будівництво лікарської амбулаторії загальної практики сімейної медицини по вул. Набережна в с. Боремель Демидівського району Рівненської області (в т.ч. проектно-кошторисна документація)"</t>
  </si>
  <si>
    <t>з міського бюджету Радивилівської об'єднаної територіальної громади Радивилівського району</t>
  </si>
  <si>
    <t>Капітальний ремонт спортивної площадки в парку ім.Т.Г.Шевченка по вул.Паркова,6 в м.Радивилів Рівненської області (влаштування мініфутбольного поля зі штучним покриттям)(в т.ч.проектно-кошторисна документація)</t>
  </si>
  <si>
    <t xml:space="preserve">з районного бюджету Дубровицького району </t>
  </si>
  <si>
    <t xml:space="preserve">Капітальний ремонт вул. Макарівська на ділянці від буд.№71 до буд. №  125  в м. Дубровиця Рівненської області </t>
  </si>
  <si>
    <t>Капітальний ремонт вул. Миру на ділянці від буд№24 до буд №62 в м. Дубровиця Рівненської області (за рахунок коштів, переданих районному бюджету з бюджету міста Дубровиця)</t>
  </si>
  <si>
    <t>1200000</t>
  </si>
  <si>
    <t>Департамент житлово-комунального господарства, енергетики та енергоефективності Рівненської обласної державної адміністрації</t>
  </si>
  <si>
    <t>1210000</t>
  </si>
  <si>
    <t>1219770</t>
  </si>
  <si>
    <t>9770</t>
  </si>
  <si>
    <t>Інші субвенції з місцевого бюджету</t>
  </si>
  <si>
    <t>з районного бюджету Березнівського району</t>
  </si>
  <si>
    <t>Співфінансування проекту "Нове будівництво лікарської амбулаторії загальної практики сімейної медицини по вул. Джерельна в с. Зірне Березнівського району Рівненської області (у т. ч. проектно-кошторисна документація)"</t>
  </si>
  <si>
    <t>Співфінансування проекту "Нове будівництво лікарської амбулаторії загальної практики сімейної медицини по вул. Шевченка в с. Бистричі Березнівського району Рівненської області (у т. ч. проектно-кошторисна документація)"</t>
  </si>
  <si>
    <t>Співфінансування проекту "Нове будівництво лікарської амбулаторії загальної практики сімейної медицини по вул. Тополева в с. Білка Березнівського району Рівненської області (у т. ч. проектно-кошторисна документація)"</t>
  </si>
  <si>
    <t>Співфінансування проекту "Нове будівництво лікарської амбулаторії загальної практики сімейної медицини по вул. Шкільна в с. Богуші Березнівського району Рівненської області (у т. ч. проектно-кошторисна документація)"</t>
  </si>
  <si>
    <t>з районного бюджету Володимирецького району</t>
  </si>
  <si>
    <t>Нове будівництво лікарської амбулаторії загальної практики сімейної медицини  по вул. Пасічна в  с. Городець  Володимирецького району Рівненської області  (в т. ч. проектно-кошторисна документація) (співфінансування субвенції з державного бюджету місцевим бюджетам на розвиток системи охорони здоров’я в сільській місцевості)</t>
  </si>
  <si>
    <t>Нове будівництво лікарської амбулаторії загальної практики сімейної медицини  по вул. Нова в с. Полиці  Володимирецького району  Рівненської області (в т. ч. проектно-кошторисна документація) (співфінансування субвенції з державного бюджету місцевим бюджетам на розвиток системи охорони здоров’я в сільській місцевості)</t>
  </si>
  <si>
    <t>Співфінансування проекту "Нове будівництво лікарської амбулаторії загальної практики сімейної медицини по вул. Шевченка в с. Костянтинівка Сарненського району Рівненської області (у т. ч. проектно-кошторисна документація)"</t>
  </si>
  <si>
    <t>Співфінансування проекту "Нове будівництво лікарської амбулаторії загальної практики сімейної медицини в с. Корост Сарненського району Рівненської області (у т. ч. проектно-кошторисна документація)"</t>
  </si>
  <si>
    <t>Співфінансування проекту "Нове будівництво лікарської амбулаторії загальної практики сімейної медицини по вул. Шкільна в с. Ремчиці Сарненського району Рівненської області (у т. ч. проектно-кошторисна документація)"</t>
  </si>
  <si>
    <t>з районного бюджету Сарненського району</t>
  </si>
  <si>
    <t xml:space="preserve"> з районного бюджету Зарічненського району</t>
  </si>
  <si>
    <t xml:space="preserve">Співфінансування на нове будівництво лікарської амбулаторії загальної практики сімейної медицини по вул.Центральна  в с.Кухітська Воля (в т.ч. проектно-кошторисна документація) </t>
  </si>
  <si>
    <t>Співфінансування на нове будівництво лікарської амбулаторії загальної практики сімейної медицини по вул. Молодіжна, с.Морочне (в т.ч. проектно-кошторисна документація)</t>
  </si>
  <si>
    <t>Співфінансування проекту "Нове будівництво лікарської амбулаторії загальної практики сімейної медицини по вул. Мирна в с. Люхча Сарненського району Рівненської області  (у т. ч. проектно-кошторисна документація)"</t>
  </si>
  <si>
    <t>Співфінансування по об"єкту "Капітальний ремонт дороги смт Степань вул. Пушкіна Сарненського району Рівненської області"</t>
  </si>
  <si>
    <t>Співфінансування по об"єкту "Капітальний ремонт дороги с. Вири вул. Жовтнева та вул. Калинова Сарненського району Рівненської області"</t>
  </si>
  <si>
    <t>Співфінансування по об"єкту "Реконструкція покриття вулиці Грушевського в с. Селище Сарненського району Рівненської області"</t>
  </si>
  <si>
    <t>1517365</t>
  </si>
  <si>
    <t>7365</t>
  </si>
  <si>
    <t xml:space="preserve"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 </t>
  </si>
  <si>
    <t>Співфінансування об'єкту «Реконструкція приміщення під лікарську амбулаторію ЗПСМ в смт. Володимирець Володимирецького району Рівненської області»</t>
  </si>
  <si>
    <t>Співфінансування об'єкту «Капремонт лікарської амбулаторії в смт Рафалівка Володимирецького району Рівненської області</t>
  </si>
  <si>
    <t>1517363</t>
  </si>
  <si>
    <t>7363</t>
  </si>
  <si>
    <r>
      <t xml:space="preserve">Виконання інвестиційних проектів в рамках здійснення заходів щодо соціально-економічного розвитку окремих територій
</t>
    </r>
    <r>
      <rPr>
        <i/>
        <sz val="12"/>
        <rFont val="Times New Roman"/>
        <family val="1"/>
      </rPr>
      <t xml:space="preserve">
</t>
    </r>
  </si>
  <si>
    <t>Будівництво загальноосвітньої школи           І-ІІІ ступенів по вул. Грушевського, 1 в с. Чабель Сарненського району Рівненської області</t>
  </si>
  <si>
    <t>Капітальний ремонт будівлі ізоляційно-діагностичного корпусу (оздоблення фасаду, заміна вікон) комунального закладу “Рівненська обласна дитяча лікарня” Рівненської обласної ради на вул. Київська, 60 м. Рівне</t>
  </si>
  <si>
    <t>Реконструкція приймального відділення КЗ “Рівненська обласна дитяча лікарня” по вул. Київській, 60 в м. Рівне (коригування)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</si>
  <si>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</si>
  <si>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Капітальний ремонт будівель, стаціонарний корпус, блок 1, блок № 2 (заміна вікон) комунального закладу “Рівненська обласна дитяча лікарня”, вул. Київська, 60 м. Рівне</t>
  </si>
  <si>
    <t>Капітальний ремонт будівель, стаціонарний корпус, блок 3 (заміна вікон) комунального закладу “Рівненська обласна дитяча лікарня”, вул. Київська, 60 м. Рівне</t>
  </si>
  <si>
    <t>0717363</t>
  </si>
  <si>
    <t>0700000</t>
  </si>
  <si>
    <t>Управління охорони здоров’я  Рівненської обласної державної адміністрації</t>
  </si>
  <si>
    <t>0710000</t>
  </si>
  <si>
    <t xml:space="preserve">Співфінансування по капітальному ремонту проїжджої частини покриття вулиці Зелена у с. Лішня Демидівського району Рівненської області)  </t>
  </si>
  <si>
    <t>з селищного бюджету Демидівської об'єднаної територіальної громади Демидівського району</t>
  </si>
  <si>
    <t xml:space="preserve"> з районного бюджету Рівненського району</t>
  </si>
  <si>
    <t>Нове будівництво лікарської амбулаторії загальної практики сімейної медицини по вул.Медична  в с.Забороль Рівненського району Рівненської області</t>
  </si>
  <si>
    <t>Нове будівництво лікарської амбулаторії загальної практики сімейної медицини по вул.Молодіжна в с.Голишів Рівненського району Рівненської області</t>
  </si>
  <si>
    <t>Будівництво блоку санвузлів та роздягалень Колоденської ЗОШ І-ІІІ ступенів в с. Колоденка по вул. Свободи, 22 Рівненського району Рівненської області (реконструкція)</t>
  </si>
  <si>
    <t>0611080</t>
  </si>
  <si>
    <t>1080</t>
  </si>
  <si>
    <t>0922</t>
  </si>
  <si>
    <t xml:space="preserve"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   </t>
  </si>
  <si>
    <t>0600000</t>
  </si>
  <si>
    <t>Управління  освіти і науки Рівненської обласної державної адміністрації</t>
  </si>
  <si>
    <t>0610000</t>
  </si>
  <si>
    <t>0717360</t>
  </si>
  <si>
    <t>Виконання інвестиційних проектів</t>
  </si>
  <si>
    <t>0712040</t>
  </si>
  <si>
    <t>0734</t>
  </si>
  <si>
    <t>Санаторно-курортна допомога населенню</t>
  </si>
  <si>
    <t>1517320</t>
  </si>
  <si>
    <r>
      <t>Будівництво</t>
    </r>
    <r>
      <rPr>
        <sz val="12"/>
        <rFont val="Times New Roman"/>
        <family val="1"/>
      </rPr>
      <t xml:space="preserve"> об'єктів соціально-культурного призначення</t>
    </r>
  </si>
  <si>
    <t>1517322</t>
  </si>
  <si>
    <t>0443</t>
  </si>
  <si>
    <r>
      <t>Будівництво</t>
    </r>
    <r>
      <rPr>
        <i/>
        <sz val="12"/>
        <rFont val="Times New Roman"/>
        <family val="1"/>
      </rPr>
      <t xml:space="preserve"> медичних установ та закладів</t>
    </r>
  </si>
  <si>
    <t>1000000</t>
  </si>
  <si>
    <t>Управління культури і туризму Рівненської  обласної державної адміністрації</t>
  </si>
  <si>
    <t>1010000</t>
  </si>
  <si>
    <t>1014030</t>
  </si>
  <si>
    <t>4030</t>
  </si>
  <si>
    <t>0824</t>
  </si>
  <si>
    <t>Забезпечення діяльності бібліотек</t>
  </si>
  <si>
    <t>1517324</t>
  </si>
  <si>
    <r>
      <t xml:space="preserve">Будівництво </t>
    </r>
    <r>
      <rPr>
        <i/>
        <sz val="12"/>
        <rFont val="Times New Roman"/>
        <family val="1"/>
      </rPr>
      <t>установ та закладів культури</t>
    </r>
  </si>
  <si>
    <t>Реконструкція будівлі Комунального закладу “Рівненська обласна універсальна наукова бібліотека” Рівненської обласної ради по         вул. Короленка, 6, м. Рівне (у т.ч. проектно-кошторисна документація)</t>
  </si>
  <si>
    <t xml:space="preserve">з селищного бюджету Смизької об'єднаної територіальної громади Дубенського району </t>
  </si>
  <si>
    <t>з  сільського бюджету Боремельської об'єднаної територіальної громади  Демидівського району</t>
  </si>
  <si>
    <t>з  сільського бюджету Пісківської об'єднаної територіальної громади  Костопільського району</t>
  </si>
  <si>
    <t>0800000</t>
  </si>
  <si>
    <t>Департамент соціального захисту населення Рівненської  обласної державної адміністрації</t>
  </si>
  <si>
    <t>0810000</t>
  </si>
  <si>
    <t>0813120</t>
  </si>
  <si>
    <t>Здійснення соціальної роботи з вразливими категоріями населення</t>
  </si>
  <si>
    <t>0813121</t>
  </si>
  <si>
    <t>1040</t>
  </si>
  <si>
    <t>Утримання та забезпечення діяльності центрів соціальних служб для сім’ї, дітей та молоді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</si>
  <si>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</si>
  <si>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</si>
  <si>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0813102</t>
  </si>
  <si>
    <t>1020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</si>
  <si>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</si>
  <si>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Співфінансування об'єкту «Капітальний ремонт амбулаторії ЗПСМ по  вул. Ленінська, 78а в с. Великі Телковичі  Володимирецького району Рівненської області»</t>
  </si>
  <si>
    <t>Капітальний ремонт спортивної площадки Радивилівського  НВК"Загальноосвітня школа І-Ш ступенів №1-гімназія "Радивилівської міської ради  по вул.Грушевського,39 в м.Радивилів Рівненської області (влаштування мініфутбольного поля зі штучним покриттям)(в т.ч.проектно-кошторисна документація)</t>
  </si>
  <si>
    <t>Співфінансування по об'єкту "Нове будівництво лікарської амбулаторії загальної практики сімейної медицини по провул.Парковий в смт Смига Дубенського району Рівненської області"</t>
  </si>
  <si>
    <t>Співфінансування на нове будівництво лікарської амбулаторії загальної  практики сімейної медицини вул.Молодіжна в с.Пісків Костопільського району Рівненської області</t>
  </si>
  <si>
    <t>2900000</t>
  </si>
  <si>
    <t>Управління з питань надзвичайних ситуацій та цивільного захисту населення Рівненської обласної державної адміністрації</t>
  </si>
  <si>
    <t>2910000</t>
  </si>
  <si>
    <t>2917693</t>
  </si>
  <si>
    <t>7693</t>
  </si>
  <si>
    <t>Інші заходи, пов'язані з економічною діяльністю</t>
  </si>
  <si>
    <t>0617363</t>
  </si>
  <si>
    <t xml:space="preserve">Придбання та встановлення дитячо-спортивного майданчика по 
вул. Шкільна, 15 в смт Клевань Рівненського району Рівненської області
</t>
  </si>
  <si>
    <t xml:space="preserve">Капітальні видатки Комунального закладу «Рівненський обласний науковий ліцей-інтернат II - III ступенів» Рівненської обласної ради </t>
  </si>
  <si>
    <t>Реконструкція гаражу на вул. Шевченка, 79-А в с. Велика Омеляна Рівненського району</t>
  </si>
  <si>
    <t>Капітальний ремонт дорожнього покриття автомобільної дороги обласного значення О180408 Черешнівка – Рачин від ПК107+50 до ПК128+00 Дубенського району Рівненської області</t>
  </si>
  <si>
    <t xml:space="preserve">Реконструкція існуючого приміщення твердопаливної котельні Малошпаківської НВК «Школа-сад» в с. Малий Шпаків по вул. Шкільна, 20а Рівненського району Рівненської області </t>
  </si>
  <si>
    <t>Будівництво блоку санвузлів  та роздягалень Колоденської ЗОШ I - III ступенів в с. Колоденка по вул. Свободи, 22 Рівненського району Рівненської області (Реконструкція)</t>
  </si>
  <si>
    <t xml:space="preserve">Реконструкція загальноосвітньої школи I - III ступенів по вул.Центральній, 102, в с. Корнин, Рівненського району 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</si>
  <si>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</si>
  <si>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</si>
  <si>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</si>
  <si>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з районного бюджету Володимирецького району </t>
  </si>
  <si>
    <t xml:space="preserve">Реконструкція Степангородської ЗОШ  І-ІІІ ст. по вул. Шевченка, 59 в с. Степангород Володимирецького району під Степангородський НВК "Загальноосвітня школа І-Ш ступенів -дошкільний навчальний заклад (ДНЗ)" Володимирецької районної ради (в т.ч. проектно-кошторисна документація), (співфінансування з районного бюджету проекту державного фонду регіонального розвитку) </t>
  </si>
  <si>
    <t>1517362</t>
  </si>
  <si>
    <t>7362</t>
  </si>
  <si>
    <r>
      <t xml:space="preserve">Виконання інвестиційних проектів в рамках формування інфраструктури об'єднаних територіальних громад
</t>
    </r>
    <r>
      <rPr>
        <i/>
        <sz val="12"/>
        <rFont val="Times New Roman"/>
        <family val="1"/>
      </rPr>
      <t xml:space="preserve">
</t>
    </r>
  </si>
  <si>
    <t>з  сільського бюджету Висоцької об'єднаної територіальної громади  Дубровицького району</t>
  </si>
  <si>
    <t>Нове будівництво лікарської амбулаторії загальної практики сімейної медицини по вул.Б.Хмельницького в с.Людинь, Дубровицького району, Рівненської області</t>
  </si>
  <si>
    <t>Реконструкція адміністративного приміщення під лікарську амбулаторію ЗПСМ з житловою квартирою по вул. Центральна, 20 в с. Хиночі Володирецького району Рівненської області</t>
  </si>
  <si>
    <t xml:space="preserve">Реконструкція адмінприміщення під амбулаторію ЗПСМ по вул, Чапаєва, 7 с. Воронки Володимирецького району Рівненської області 
</t>
  </si>
  <si>
    <t xml:space="preserve">Реконструкція фельдшерсько-акушерського пункту в с. Заболоття під лікарську амбулаторію ЗПСМ Володимирецького району Рівненської області </t>
  </si>
  <si>
    <t>Реконструкція фельдшерсько-акушерського пункту по вул. Щорса, 2 в с. Жовкині під лікарську амбулаторію ЗПСМ Володимирецького району Рівненської області</t>
  </si>
  <si>
    <t>з районного бюджету Дубенського району</t>
  </si>
  <si>
    <t>Нове будівництво лікарської амбулаторії загальної практики сімейної медицини по вул.Колгоспна в с.Повча Дубенського району Рівненської області (в т.ч. проектно-кошторисна документація)</t>
  </si>
  <si>
    <t>Нове будівництво лікарської амбулаторії загальної практики сімейної медицини в с.Бармаки Рівненського району Рівненської області</t>
  </si>
  <si>
    <t>Нове будівництво лікарської амбулаторії загальної практики сімейної медицини в с.Бармаки Рівненського району Рівненської області (в т.ч. проектно-кошторисна документація)</t>
  </si>
  <si>
    <t>з  сільського бюджету Деражненської об'єднаної територіальної громади  Костопільського району</t>
  </si>
  <si>
    <t>Співфінансування на "Нове будівництво лікарської амбулаторії загальної практики сімейної медицини по вул.Шкільна в с.Дюксин Костопільського району Рівненської області"</t>
  </si>
  <si>
    <t>Співфінансування на "Нове будівництво лікарської амбулаторії загальної практики сімейної медицини по вул.Ничогівка в с.Постійне Костопільського району Рівненської області"</t>
  </si>
  <si>
    <t xml:space="preserve">з селищного бюджету Клеванської об'єднаної територіальної громади Рівненського району </t>
  </si>
  <si>
    <t xml:space="preserve">Співфінансування по об’єкту: "Нове будівництво лікарської амбулаторії загальної практики сімейної медицини по вул. Центральна в смт Клевань Рівненського району Рівненської області (в т.ч. проектно-кошторисна документація)" </t>
  </si>
  <si>
    <t>з районного бюджету Рівненського району</t>
  </si>
  <si>
    <t>Будівництво Озерецької ЗОШ І-ІІ ст. в с. Озерці Володимирецького району Рівненської області</t>
  </si>
  <si>
    <t xml:space="preserve">з  районного бюджету Володимирецького району </t>
  </si>
  <si>
    <t>Співфінансування об"єкта "Капітальний ремонт спортивної площадки Крупецької ЗОШ І-ІІІ ст. по вул. Шкільній, 13 в с.Крупець Радивилівського району Рівненської області (влаштування міні-футбольного поля зі штучним покриттям)"</t>
  </si>
  <si>
    <t>з сільського бюджету Крупецької об'єднаної територіальної громади Радивилівського району</t>
  </si>
  <si>
    <t>з сільського бюджету Привільненської об'єднаної територіальної громади Дубенського району</t>
  </si>
  <si>
    <t xml:space="preserve">з районного бюджету Гощанського району </t>
  </si>
  <si>
    <t>Реконструкцію дорожнього покриття по вул. Незалежності в смт. Гоща Рівненської області</t>
  </si>
  <si>
    <t xml:space="preserve">з районного бюджету Острозького району </t>
  </si>
  <si>
    <t>Співфінансування об’єкту «Капітальний ремонт дорожнього покриття по вул. Кн.Острозьких в с.Межиріч Острозького району Рівненської області»</t>
  </si>
  <si>
    <t xml:space="preserve">Співфінансування капітального ремонту дорожнього покриття вулиці Млинарська в с.Привільне Дубенського району </t>
  </si>
  <si>
    <t>1519770</t>
  </si>
  <si>
    <t>1517310</t>
  </si>
  <si>
    <r>
      <t>Будівництво</t>
    </r>
    <r>
      <rPr>
        <sz val="12"/>
        <rFont val="Times New Roman"/>
        <family val="1"/>
      </rPr>
      <t xml:space="preserve"> об'єктів житлово-комунального господарства</t>
    </r>
  </si>
  <si>
    <t>1517321</t>
  </si>
  <si>
    <r>
      <t>Будівництво</t>
    </r>
    <r>
      <rPr>
        <i/>
        <sz val="12"/>
        <rFont val="Times New Roman"/>
        <family val="1"/>
      </rPr>
      <t xml:space="preserve"> освітніх установ та закладів</t>
    </r>
  </si>
  <si>
    <t>1517323</t>
  </si>
  <si>
    <r>
      <t xml:space="preserve">Будівництво </t>
    </r>
    <r>
      <rPr>
        <i/>
        <sz val="12"/>
        <rFont val="Times New Roman"/>
        <family val="1"/>
      </rPr>
      <t>установ та закладів соціальної сфери</t>
    </r>
  </si>
  <si>
    <t>1517325</t>
  </si>
  <si>
    <r>
      <t xml:space="preserve">Будівництво </t>
    </r>
    <r>
      <rPr>
        <i/>
        <sz val="12"/>
        <rFont val="Times New Roman"/>
        <family val="1"/>
      </rPr>
      <t>споруд, установ та закладів фізичної культури і спорту</t>
    </r>
  </si>
  <si>
    <t>1517330</t>
  </si>
  <si>
    <t>7330</t>
  </si>
  <si>
    <r>
      <t>Будівництво і</t>
    </r>
    <r>
      <rPr>
        <sz val="12"/>
        <rFont val="Times New Roman"/>
        <family val="1"/>
      </rPr>
      <t>нших об'єктів соціальної та виробничої інфраструктури комунальної власності</t>
    </r>
  </si>
  <si>
    <t>Будівництво мережі водопостачання с. Башине Гощанського району Рівненської області (у т.ч. проектно-кошторисна документація)</t>
  </si>
  <si>
    <t xml:space="preserve">Будівництво блоку санвузлів та роздягалень Колоденської ЗОШ І-ІІІ ступенів в с. Колоденка по  вул. Свободи, 22 Рівненського району Рівненської області (Реконструкція) (у т.ч. проектно-кошторисна документація) </t>
  </si>
  <si>
    <t>Реконструкція будівлі Жобринської ЗОШ І-ІІІ ст. по вул. Центральній, 3 в с. Жобрин Рівненського району, Рівненської області (у т.ч. проектно-кошторисна документація)</t>
  </si>
  <si>
    <t>Другий пусковий комплекс другої черги будівлі комунального закладу “Рівненський обласний онкологічний диспансер” Рівненської обласної ради по вул. О.Олеся, 12 в м. Рівне – будівництво (у т.ч. проектно-кошторисна документація)</t>
  </si>
  <si>
    <t>0619770</t>
  </si>
  <si>
    <t xml:space="preserve">Інші субвенції з місцевого бюджету </t>
  </si>
  <si>
    <t>Будівництво спортивного майданчика на території Комунального закладу «Рівненський обласний госпіталь ветеранів війни» Рівненської обласної ради в смт Клевань на вул. Деражненська, 39 Рівненського району Рівненської області</t>
  </si>
  <si>
    <t>Капітальний ремонт адміністративного корпусу КЗ «Рівненський обласний госпіталь ветеранів війни» Рівненської обласної ради на вул. Деражненська, 39 в смт Клевань Рівненського району Рівненської області (заміна вікон)</t>
  </si>
  <si>
    <t>Додаток  6</t>
  </si>
  <si>
    <t>0611070</t>
  </si>
  <si>
    <t>1070</t>
  </si>
  <si>
    <t xml:space="preserve"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                                                                                                                    </t>
  </si>
  <si>
    <t>0611110</t>
  </si>
  <si>
    <t>1110</t>
  </si>
  <si>
    <t>0930</t>
  </si>
  <si>
    <t xml:space="preserve">Підготовка кадрів професійно-технічними закладами та іншими закладами освіти            </t>
  </si>
  <si>
    <t>0617360</t>
  </si>
  <si>
    <t>0712020</t>
  </si>
  <si>
    <t>0732</t>
  </si>
  <si>
    <t xml:space="preserve">Спеціалізована стаціонарна медична допомога населенню </t>
  </si>
  <si>
    <t>0712150</t>
  </si>
  <si>
    <t>Інші програми, заклади та заходи у сфері охорони здоров’я</t>
  </si>
  <si>
    <t>0712152</t>
  </si>
  <si>
    <t>0763</t>
  </si>
  <si>
    <t>Інші програми та заходи у сфері охорони здоров’я</t>
  </si>
  <si>
    <t>0813240</t>
  </si>
  <si>
    <t>Інші заклади та заходи</t>
  </si>
  <si>
    <t>0813241</t>
  </si>
  <si>
    <t>1090</t>
  </si>
  <si>
    <t>Забезпечення діяльності інших закладів у сфері соціального захисту і соціального забезпечення</t>
  </si>
  <si>
    <t>1110000</t>
  </si>
  <si>
    <t>Управління у справах молоді  та спорту Рівненської обласної державної адміністрації</t>
  </si>
  <si>
    <t>1115030</t>
  </si>
  <si>
    <t>5030</t>
  </si>
  <si>
    <t>Розвиток дитячо-юнацького та резервного спорту</t>
  </si>
  <si>
    <t>1115032</t>
  </si>
  <si>
    <t>5032</t>
  </si>
  <si>
    <t>0810</t>
  </si>
  <si>
    <t>Фінансова підтримка дитячо-юнацьких спортивних шкіл фізкультурно-спортивних товариств</t>
  </si>
  <si>
    <t>1115050</t>
  </si>
  <si>
    <t>5050</t>
  </si>
  <si>
    <t>Підтримка фізкультурно-спортивного руху</t>
  </si>
  <si>
    <t>1115051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</si>
  <si>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</si>
  <si>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</si>
  <si>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Добудова загальноосвітньої школи І-ІІІ ступенів по вул. Шкільній, 1 в с. Старе Село Рокитнівського району Рівненської області  (у т.ч. проектно-кошторисна документація)</t>
  </si>
  <si>
    <t>0712070</t>
  </si>
  <si>
    <t>0724</t>
  </si>
  <si>
    <t>Екстрена та швидка медична допомога населенню</t>
  </si>
  <si>
    <t>від 07 грудня 2018 року № 1158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</si>
</sst>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_-* #,##0.0\ &quot;грн.&quot;_-;\-* #,##0.0\ &quot;грн.&quot;_-;_-* &quot;-&quot;?\ &quot;грн.&quot;_-;_-@_-"/>
    <numFmt numFmtId="190" formatCode="_-* #,##0.0\ _г_р_н_._-;\-* #,##0.0\ _г_р_н_._-;_-* &quot;-&quot;?\ _г_р_н_._-;_-@_-"/>
    <numFmt numFmtId="191" formatCode="_-* #,##0.000\ _г_р_н_._-;\-* #,##0.000\ _г_р_н_._-;_-* &quot;-&quot;??\ _г_р_н_._-;_-@_-"/>
    <numFmt numFmtId="192" formatCode="_-* #,##0.0\ _г_р_н_._-;\-* #,##0.0\ _г_р_н_._-;_-* &quot;-&quot;??\ _г_р_н_._-;_-@_-"/>
    <numFmt numFmtId="193" formatCode="_-* #,##0\ _г_р_н_._-;\-* #,##0\ _г_р_н_._-;_-* &quot;-&quot;??\ _г_р_н_._-;_-@_-"/>
    <numFmt numFmtId="194" formatCode="#,##0.00\ _г_р_н_."/>
    <numFmt numFmtId="195" formatCode="#,##0.00\ &quot;грн.&quot;"/>
    <numFmt numFmtId="196" formatCode="#,##0.0\ _г_р_н_."/>
    <numFmt numFmtId="197" formatCode="#,##0\ _г_р_н_."/>
    <numFmt numFmtId="198" formatCode="_-* #,##0.00\ _г_р_н_._-;\-* #,##0.00\ _г_р_н_._-;_-* &quot;-&quot;?\ _г_р_н_._-;_-@_-"/>
    <numFmt numFmtId="199" formatCode="#,##0.0"/>
    <numFmt numFmtId="200" formatCode="_-* #,##0\ _г_р_н_._-;\-* #,##0\ _г_р_н_._-;_-* &quot;-&quot;?\ _г_р_н_._-;_-@_-"/>
    <numFmt numFmtId="201" formatCode="[$-422]d\ mmmm\ yyyy&quot; р.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&quot;Так&quot;;&quot;Так&quot;;&quot;Ні&quot;"/>
    <numFmt numFmtId="207" formatCode="&quot;True&quot;;&quot;True&quot;;&quot;False&quot;"/>
    <numFmt numFmtId="208" formatCode="&quot;Увімк&quot;;&quot;Увімк&quot;;&quot;Вимк&quot;"/>
    <numFmt numFmtId="209" formatCode="[$¥€-2]\ ###,000_);[Red]\([$€-2]\ ###,000\)"/>
    <numFmt numFmtId="210" formatCode="#,##0.000"/>
  </numFmts>
  <fonts count="5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 Cyr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10"/>
      <name val="Times New Roman"/>
      <family val="1"/>
    </font>
    <font>
      <sz val="9"/>
      <color indexed="10"/>
      <name val="Times New Roman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i/>
      <sz val="13"/>
      <name val="Times New Roman Cyr"/>
      <family val="0"/>
    </font>
    <font>
      <b/>
      <sz val="12"/>
      <name val="Times New Roman Cyr"/>
      <family val="0"/>
    </font>
    <font>
      <i/>
      <sz val="14"/>
      <name val="Times New Roman"/>
      <family val="1"/>
    </font>
    <font>
      <sz val="13"/>
      <name val="Times New Roman Cyr"/>
      <family val="0"/>
    </font>
    <font>
      <sz val="11"/>
      <name val="Times New Roman"/>
      <family val="1"/>
    </font>
    <font>
      <b/>
      <sz val="13.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>
      <alignment vertical="top"/>
      <protection/>
    </xf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6" fillId="0" borderId="0" applyNumberFormat="0" applyFill="0" applyBorder="0" applyProtection="0">
      <alignment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99" fontId="9" fillId="0" borderId="10" xfId="0" applyNumberFormat="1" applyFont="1" applyFill="1" applyBorder="1" applyAlignment="1" applyProtection="1">
      <alignment vertical="top"/>
      <protection/>
    </xf>
    <xf numFmtId="2" fontId="2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top" wrapText="1"/>
    </xf>
    <xf numFmtId="4" fontId="12" fillId="0" borderId="10" xfId="0" applyNumberFormat="1" applyFont="1" applyFill="1" applyBorder="1" applyAlignment="1">
      <alignment horizontal="right" vertical="center"/>
    </xf>
    <xf numFmtId="49" fontId="10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Border="1" applyAlignment="1">
      <alignment horizontal="center" vertical="top" wrapText="1"/>
    </xf>
    <xf numFmtId="199" fontId="13" fillId="0" borderId="10" xfId="49" applyNumberFormat="1" applyFont="1" applyBorder="1" applyAlignment="1">
      <alignment vertical="top" wrapText="1"/>
      <protection/>
    </xf>
    <xf numFmtId="49" fontId="13" fillId="0" borderId="10" xfId="0" applyNumberFormat="1" applyFont="1" applyFill="1" applyBorder="1" applyAlignment="1">
      <alignment vertical="top" wrapText="1"/>
    </xf>
    <xf numFmtId="4" fontId="14" fillId="0" borderId="10" xfId="0" applyNumberFormat="1" applyFont="1" applyFill="1" applyBorder="1" applyAlignment="1">
      <alignment horizontal="right" vertical="top" wrapText="1"/>
    </xf>
    <xf numFmtId="49" fontId="11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 applyProtection="1">
      <alignment vertical="top" wrapText="1"/>
      <protection locked="0"/>
    </xf>
    <xf numFmtId="4" fontId="12" fillId="33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vertical="center" wrapText="1"/>
    </xf>
    <xf numFmtId="4" fontId="17" fillId="0" borderId="10" xfId="0" applyNumberFormat="1" applyFont="1" applyFill="1" applyBorder="1" applyAlignment="1">
      <alignment horizontal="right" vertical="top" wrapText="1"/>
    </xf>
    <xf numFmtId="0" fontId="18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right" vertical="top" wrapText="1"/>
    </xf>
    <xf numFmtId="49" fontId="11" fillId="0" borderId="10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16" fillId="0" borderId="10" xfId="55" applyFont="1" applyFill="1" applyBorder="1" applyAlignment="1">
      <alignment horizontal="left" vertical="center" wrapText="1"/>
      <protection/>
    </xf>
    <xf numFmtId="4" fontId="12" fillId="0" borderId="10" xfId="0" applyNumberFormat="1" applyFont="1" applyFill="1" applyBorder="1" applyAlignment="1" applyProtection="1">
      <alignment vertical="top"/>
      <protection/>
    </xf>
    <xf numFmtId="0" fontId="21" fillId="0" borderId="10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top" wrapText="1"/>
    </xf>
    <xf numFmtId="4" fontId="24" fillId="0" borderId="10" xfId="0" applyNumberFormat="1" applyFont="1" applyFill="1" applyBorder="1" applyAlignment="1">
      <alignment horizontal="right" vertical="top"/>
    </xf>
    <xf numFmtId="49" fontId="10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49" fontId="11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 applyProtection="1">
      <alignment vertical="top" wrapText="1"/>
      <protection locked="0"/>
    </xf>
    <xf numFmtId="49" fontId="10" fillId="0" borderId="10" xfId="0" applyNumberFormat="1" applyFont="1" applyFill="1" applyBorder="1" applyAlignment="1" applyProtection="1">
      <alignment vertical="top" wrapText="1"/>
      <protection locked="0"/>
    </xf>
    <xf numFmtId="4" fontId="23" fillId="0" borderId="10" xfId="0" applyNumberFormat="1" applyFont="1" applyBorder="1" applyAlignment="1">
      <alignment horizontal="right" vertical="top" wrapText="1"/>
    </xf>
    <xf numFmtId="4" fontId="24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10" fillId="0" borderId="10" xfId="0" applyNumberFormat="1" applyFont="1" applyFill="1" applyBorder="1" applyAlignment="1" applyProtection="1">
      <alignment vertical="top" wrapText="1"/>
      <protection locked="0"/>
    </xf>
    <xf numFmtId="0" fontId="13" fillId="34" borderId="10" xfId="0" applyFont="1" applyFill="1" applyBorder="1" applyAlignment="1">
      <alignment horizontal="center" vertical="top" wrapText="1"/>
    </xf>
    <xf numFmtId="49" fontId="13" fillId="34" borderId="10" xfId="0" applyNumberFormat="1" applyFont="1" applyFill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Border="1" applyAlignment="1" applyProtection="1">
      <alignment vertical="top" wrapText="1"/>
      <protection locked="0"/>
    </xf>
    <xf numFmtId="4" fontId="23" fillId="0" borderId="10" xfId="0" applyNumberFormat="1" applyFont="1" applyFill="1" applyBorder="1" applyAlignment="1">
      <alignment horizontal="right" vertical="top" wrapText="1"/>
    </xf>
    <xf numFmtId="4" fontId="23" fillId="0" borderId="10" xfId="0" applyNumberFormat="1" applyFont="1" applyFill="1" applyBorder="1" applyAlignment="1">
      <alignment horizontal="right" vertical="center"/>
    </xf>
    <xf numFmtId="4" fontId="24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49" fontId="13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horizontal="left" vertical="top" wrapText="1"/>
    </xf>
    <xf numFmtId="4" fontId="24" fillId="0" borderId="10" xfId="0" applyNumberFormat="1" applyFont="1" applyFill="1" applyBorder="1" applyAlignment="1">
      <alignment horizontal="right" vertical="top" wrapText="1"/>
    </xf>
    <xf numFmtId="0" fontId="19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186" fontId="5" fillId="0" borderId="0" xfId="43" applyFont="1" applyFill="1" applyBorder="1" applyAlignment="1" applyProtection="1">
      <alignment horizontal="left" vertical="top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Пропозиції _17.08.200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tabSelected="1" view="pageBreakPreview" zoomScaleSheetLayoutView="100" zoomScalePageLayoutView="0" workbookViewId="0" topLeftCell="F1">
      <selection activeCell="B5" sqref="B5:I5"/>
    </sheetView>
  </sheetViews>
  <sheetFormatPr defaultColWidth="9.125" defaultRowHeight="12.75"/>
  <cols>
    <col min="1" max="1" width="13.625" style="1" customWidth="1"/>
    <col min="2" max="2" width="14.875" style="1" customWidth="1"/>
    <col min="3" max="3" width="8.875" style="1" customWidth="1"/>
    <col min="4" max="4" width="42.125" style="1" customWidth="1"/>
    <col min="5" max="5" width="45.00390625" style="1" customWidth="1"/>
    <col min="6" max="6" width="14.125" style="1" customWidth="1"/>
    <col min="7" max="7" width="14.375" style="1" customWidth="1"/>
    <col min="8" max="8" width="14.25390625" style="1" customWidth="1"/>
    <col min="9" max="9" width="20.375" style="1" customWidth="1"/>
    <col min="10" max="10" width="17.75390625" style="1" bestFit="1" customWidth="1"/>
    <col min="11" max="11" width="12.125" style="1" bestFit="1" customWidth="1"/>
    <col min="12" max="16384" width="9.125" style="1" customWidth="1"/>
  </cols>
  <sheetData>
    <row r="1" spans="1:8" ht="15">
      <c r="A1" s="2"/>
      <c r="B1" s="2"/>
      <c r="C1" s="2"/>
      <c r="G1" s="72" t="s">
        <v>219</v>
      </c>
      <c r="H1" s="72"/>
    </row>
    <row r="2" spans="1:7" ht="15">
      <c r="A2" s="2"/>
      <c r="B2" s="2"/>
      <c r="C2" s="2"/>
      <c r="G2" s="1" t="s">
        <v>0</v>
      </c>
    </row>
    <row r="3" spans="1:7" ht="15">
      <c r="A3" s="2"/>
      <c r="B3" s="2"/>
      <c r="C3" s="2"/>
      <c r="G3" s="29" t="s">
        <v>14</v>
      </c>
    </row>
    <row r="4" spans="1:7" ht="14.25" customHeight="1">
      <c r="A4" s="30"/>
      <c r="B4" s="30"/>
      <c r="G4" s="1" t="s">
        <v>260</v>
      </c>
    </row>
    <row r="5" spans="2:9" ht="51.75" customHeight="1">
      <c r="B5" s="71" t="s">
        <v>15</v>
      </c>
      <c r="C5" s="71"/>
      <c r="D5" s="71"/>
      <c r="E5" s="71"/>
      <c r="F5" s="71"/>
      <c r="G5" s="71"/>
      <c r="H5" s="71"/>
      <c r="I5" s="71"/>
    </row>
    <row r="6" ht="15">
      <c r="I6" s="1" t="s">
        <v>1</v>
      </c>
    </row>
    <row r="7" spans="1:9" ht="95.25" customHeight="1">
      <c r="A7" s="31" t="s">
        <v>11</v>
      </c>
      <c r="B7" s="31" t="s">
        <v>12</v>
      </c>
      <c r="C7" s="31" t="s">
        <v>13</v>
      </c>
      <c r="D7" s="32" t="s">
        <v>10</v>
      </c>
      <c r="E7" s="33" t="s">
        <v>4</v>
      </c>
      <c r="F7" s="33" t="s">
        <v>5</v>
      </c>
      <c r="G7" s="33" t="s">
        <v>6</v>
      </c>
      <c r="H7" s="33" t="s">
        <v>7</v>
      </c>
      <c r="I7" s="33" t="s">
        <v>8</v>
      </c>
    </row>
    <row r="8" spans="1:9" ht="30">
      <c r="A8" s="26" t="s">
        <v>38</v>
      </c>
      <c r="B8" s="34"/>
      <c r="C8" s="25"/>
      <c r="D8" s="25" t="s">
        <v>39</v>
      </c>
      <c r="E8" s="26" t="s">
        <v>3</v>
      </c>
      <c r="F8" s="27"/>
      <c r="G8" s="27"/>
      <c r="H8" s="27"/>
      <c r="I8" s="24">
        <f>I9</f>
        <v>1800000</v>
      </c>
    </row>
    <row r="9" spans="1:9" ht="30">
      <c r="A9" s="26" t="s">
        <v>40</v>
      </c>
      <c r="B9" s="34"/>
      <c r="C9" s="25"/>
      <c r="D9" s="25" t="s">
        <v>39</v>
      </c>
      <c r="E9" s="26"/>
      <c r="F9" s="27"/>
      <c r="G9" s="27"/>
      <c r="H9" s="27"/>
      <c r="I9" s="24">
        <f>I10</f>
        <v>1800000</v>
      </c>
    </row>
    <row r="10" spans="1:9" ht="45.75">
      <c r="A10" s="19" t="s">
        <v>41</v>
      </c>
      <c r="B10" s="9" t="s">
        <v>42</v>
      </c>
      <c r="C10" s="9" t="s">
        <v>16</v>
      </c>
      <c r="D10" s="36" t="s">
        <v>43</v>
      </c>
      <c r="E10" s="33"/>
      <c r="F10" s="33"/>
      <c r="G10" s="33"/>
      <c r="H10" s="33"/>
      <c r="I10" s="28">
        <f>-200000+2000000</f>
        <v>1800000</v>
      </c>
    </row>
    <row r="11" spans="1:9" ht="29.25" customHeight="1">
      <c r="A11" s="26" t="s">
        <v>108</v>
      </c>
      <c r="B11" s="34"/>
      <c r="C11" s="25"/>
      <c r="D11" s="25" t="s">
        <v>109</v>
      </c>
      <c r="E11" s="26" t="s">
        <v>3</v>
      </c>
      <c r="F11" s="27"/>
      <c r="G11" s="27"/>
      <c r="H11" s="27"/>
      <c r="I11" s="24">
        <f>I12</f>
        <v>1247572</v>
      </c>
    </row>
    <row r="12" spans="1:9" ht="35.25" customHeight="1">
      <c r="A12" s="26" t="s">
        <v>110</v>
      </c>
      <c r="B12" s="34"/>
      <c r="C12" s="25"/>
      <c r="D12" s="25" t="s">
        <v>109</v>
      </c>
      <c r="E12" s="26"/>
      <c r="F12" s="27"/>
      <c r="G12" s="27"/>
      <c r="H12" s="27"/>
      <c r="I12" s="24">
        <f>I13+I14+I16+I19+I15</f>
        <v>1247572</v>
      </c>
    </row>
    <row r="13" spans="1:9" ht="92.25">
      <c r="A13" s="19" t="s">
        <v>220</v>
      </c>
      <c r="B13" s="49" t="s">
        <v>221</v>
      </c>
      <c r="C13" s="9" t="s">
        <v>106</v>
      </c>
      <c r="D13" s="36" t="s">
        <v>222</v>
      </c>
      <c r="E13" s="33"/>
      <c r="F13" s="33"/>
      <c r="G13" s="33"/>
      <c r="H13" s="33"/>
      <c r="I13" s="28">
        <f>-3600</f>
        <v>-3600</v>
      </c>
    </row>
    <row r="14" spans="1:9" ht="123">
      <c r="A14" s="19" t="s">
        <v>104</v>
      </c>
      <c r="B14" s="9" t="s">
        <v>105</v>
      </c>
      <c r="C14" s="9" t="s">
        <v>106</v>
      </c>
      <c r="D14" s="36" t="s">
        <v>107</v>
      </c>
      <c r="E14" s="33"/>
      <c r="F14" s="33"/>
      <c r="G14" s="33"/>
      <c r="H14" s="33"/>
      <c r="I14" s="28">
        <f>626572-6000</f>
        <v>620572</v>
      </c>
    </row>
    <row r="15" spans="1:9" ht="34.5" customHeight="1">
      <c r="A15" s="19" t="s">
        <v>223</v>
      </c>
      <c r="B15" s="9" t="s">
        <v>224</v>
      </c>
      <c r="C15" s="9" t="s">
        <v>225</v>
      </c>
      <c r="D15" s="48" t="s">
        <v>226</v>
      </c>
      <c r="E15" s="33"/>
      <c r="F15" s="33"/>
      <c r="G15" s="33"/>
      <c r="H15" s="33"/>
      <c r="I15" s="28">
        <v>121000</v>
      </c>
    </row>
    <row r="16" spans="1:9" ht="16.5">
      <c r="A16" s="19" t="s">
        <v>227</v>
      </c>
      <c r="B16" s="9"/>
      <c r="C16" s="47"/>
      <c r="D16" s="48" t="s">
        <v>112</v>
      </c>
      <c r="E16" s="33"/>
      <c r="F16" s="33"/>
      <c r="G16" s="33"/>
      <c r="H16" s="33"/>
      <c r="I16" s="28">
        <f>I17+I18</f>
        <v>329600</v>
      </c>
    </row>
    <row r="17" spans="1:9" ht="63" customHeight="1">
      <c r="A17" s="11" t="s">
        <v>157</v>
      </c>
      <c r="B17" s="11" t="s">
        <v>86</v>
      </c>
      <c r="C17" s="11" t="s">
        <v>24</v>
      </c>
      <c r="D17" s="12" t="s">
        <v>87</v>
      </c>
      <c r="E17" s="12" t="s">
        <v>159</v>
      </c>
      <c r="F17" s="33"/>
      <c r="G17" s="33"/>
      <c r="H17" s="33"/>
      <c r="I17" s="18">
        <f>200000+6000</f>
        <v>206000</v>
      </c>
    </row>
    <row r="18" spans="1:9" ht="66" customHeight="1">
      <c r="A18" s="11" t="s">
        <v>157</v>
      </c>
      <c r="B18" s="11" t="s">
        <v>86</v>
      </c>
      <c r="C18" s="11" t="s">
        <v>24</v>
      </c>
      <c r="D18" s="12" t="s">
        <v>87</v>
      </c>
      <c r="E18" s="12" t="s">
        <v>158</v>
      </c>
      <c r="F18" s="33"/>
      <c r="G18" s="33"/>
      <c r="H18" s="33"/>
      <c r="I18" s="18">
        <f>120000+3600</f>
        <v>123600</v>
      </c>
    </row>
    <row r="19" spans="1:9" ht="16.5">
      <c r="A19" s="13" t="s">
        <v>215</v>
      </c>
      <c r="B19" s="13" t="s">
        <v>59</v>
      </c>
      <c r="C19" s="13" t="s">
        <v>16</v>
      </c>
      <c r="D19" s="67" t="s">
        <v>216</v>
      </c>
      <c r="E19" s="12"/>
      <c r="F19" s="33"/>
      <c r="G19" s="33"/>
      <c r="H19" s="33"/>
      <c r="I19" s="28">
        <v>180000</v>
      </c>
    </row>
    <row r="20" spans="1:9" ht="45">
      <c r="A20" s="26" t="s">
        <v>95</v>
      </c>
      <c r="B20" s="34"/>
      <c r="C20" s="25"/>
      <c r="D20" s="25" t="s">
        <v>96</v>
      </c>
      <c r="E20" s="26" t="s">
        <v>3</v>
      </c>
      <c r="F20" s="27"/>
      <c r="G20" s="27"/>
      <c r="H20" s="27"/>
      <c r="I20" s="24">
        <f>I21</f>
        <v>1694000</v>
      </c>
    </row>
    <row r="21" spans="1:9" ht="45">
      <c r="A21" s="26" t="s">
        <v>97</v>
      </c>
      <c r="B21" s="34"/>
      <c r="C21" s="25"/>
      <c r="D21" s="25" t="s">
        <v>96</v>
      </c>
      <c r="E21" s="26"/>
      <c r="F21" s="27"/>
      <c r="G21" s="27"/>
      <c r="H21" s="27"/>
      <c r="I21" s="24">
        <f>I23+I27+I22+I24+I25</f>
        <v>1694000</v>
      </c>
    </row>
    <row r="22" spans="1:9" ht="30.75">
      <c r="A22" s="19" t="s">
        <v>228</v>
      </c>
      <c r="B22" s="9">
        <v>2020</v>
      </c>
      <c r="C22" s="49" t="s">
        <v>229</v>
      </c>
      <c r="D22" s="48" t="s">
        <v>230</v>
      </c>
      <c r="E22" s="33"/>
      <c r="F22" s="33"/>
      <c r="G22" s="33"/>
      <c r="H22" s="33"/>
      <c r="I22" s="28">
        <v>3600000</v>
      </c>
    </row>
    <row r="23" spans="1:9" ht="18.75" customHeight="1">
      <c r="A23" s="19" t="s">
        <v>113</v>
      </c>
      <c r="B23" s="9">
        <v>2040</v>
      </c>
      <c r="C23" s="49" t="s">
        <v>114</v>
      </c>
      <c r="D23" s="48" t="s">
        <v>115</v>
      </c>
      <c r="E23" s="33"/>
      <c r="F23" s="33"/>
      <c r="G23" s="33"/>
      <c r="H23" s="33"/>
      <c r="I23" s="28">
        <v>-181000</v>
      </c>
    </row>
    <row r="24" spans="1:9" ht="18.75" customHeight="1">
      <c r="A24" s="19" t="s">
        <v>257</v>
      </c>
      <c r="B24" s="9">
        <v>2070</v>
      </c>
      <c r="C24" s="9" t="s">
        <v>258</v>
      </c>
      <c r="D24" s="48" t="s">
        <v>259</v>
      </c>
      <c r="E24" s="33"/>
      <c r="F24" s="33"/>
      <c r="G24" s="33"/>
      <c r="H24" s="33"/>
      <c r="I24" s="28">
        <v>215500</v>
      </c>
    </row>
    <row r="25" spans="1:9" ht="18.75" customHeight="1">
      <c r="A25" s="19" t="s">
        <v>231</v>
      </c>
      <c r="B25" s="9">
        <v>2150</v>
      </c>
      <c r="C25" s="47"/>
      <c r="D25" s="48" t="s">
        <v>232</v>
      </c>
      <c r="E25" s="33"/>
      <c r="F25" s="33"/>
      <c r="G25" s="33"/>
      <c r="H25" s="33"/>
      <c r="I25" s="28">
        <f>I26</f>
        <v>-4370500</v>
      </c>
    </row>
    <row r="26" spans="1:9" ht="30.75">
      <c r="A26" s="15" t="s">
        <v>233</v>
      </c>
      <c r="B26" s="66">
        <v>2152</v>
      </c>
      <c r="C26" s="47" t="s">
        <v>234</v>
      </c>
      <c r="D26" s="68" t="s">
        <v>235</v>
      </c>
      <c r="E26" s="33"/>
      <c r="F26" s="33"/>
      <c r="G26" s="33"/>
      <c r="H26" s="33"/>
      <c r="I26" s="18">
        <v>-4370500</v>
      </c>
    </row>
    <row r="27" spans="1:9" ht="16.5" customHeight="1">
      <c r="A27" s="19" t="s">
        <v>111</v>
      </c>
      <c r="B27" s="9"/>
      <c r="C27" s="47"/>
      <c r="D27" s="48" t="s">
        <v>112</v>
      </c>
      <c r="E27" s="33"/>
      <c r="F27" s="33"/>
      <c r="G27" s="33"/>
      <c r="H27" s="33"/>
      <c r="I27" s="28">
        <f>SUM(I28:I31)</f>
        <v>2430000</v>
      </c>
    </row>
    <row r="28" spans="1:9" ht="84" customHeight="1">
      <c r="A28" s="11" t="s">
        <v>94</v>
      </c>
      <c r="B28" s="11" t="s">
        <v>86</v>
      </c>
      <c r="C28" s="11" t="s">
        <v>24</v>
      </c>
      <c r="D28" s="12" t="s">
        <v>87</v>
      </c>
      <c r="E28" s="44" t="s">
        <v>92</v>
      </c>
      <c r="F28" s="33"/>
      <c r="G28" s="33"/>
      <c r="H28" s="33"/>
      <c r="I28" s="18">
        <f>200000+15200+506000</f>
        <v>721200</v>
      </c>
    </row>
    <row r="29" spans="1:9" ht="68.25" customHeight="1">
      <c r="A29" s="11" t="s">
        <v>94</v>
      </c>
      <c r="B29" s="11" t="s">
        <v>86</v>
      </c>
      <c r="C29" s="11" t="s">
        <v>24</v>
      </c>
      <c r="D29" s="12" t="s">
        <v>87</v>
      </c>
      <c r="E29" s="44" t="s">
        <v>93</v>
      </c>
      <c r="F29" s="33"/>
      <c r="G29" s="33"/>
      <c r="H29" s="33"/>
      <c r="I29" s="18">
        <f>185000+20800+690000</f>
        <v>895800</v>
      </c>
    </row>
    <row r="30" spans="1:9" ht="92.25">
      <c r="A30" s="11" t="s">
        <v>94</v>
      </c>
      <c r="B30" s="11" t="s">
        <v>86</v>
      </c>
      <c r="C30" s="11" t="s">
        <v>24</v>
      </c>
      <c r="D30" s="12" t="s">
        <v>87</v>
      </c>
      <c r="E30" s="44" t="s">
        <v>217</v>
      </c>
      <c r="F30" s="33"/>
      <c r="G30" s="33"/>
      <c r="H30" s="33"/>
      <c r="I30" s="18">
        <f>271000+8400</f>
        <v>279400</v>
      </c>
    </row>
    <row r="31" spans="1:9" ht="92.25">
      <c r="A31" s="11" t="s">
        <v>94</v>
      </c>
      <c r="B31" s="11" t="s">
        <v>86</v>
      </c>
      <c r="C31" s="11" t="s">
        <v>24</v>
      </c>
      <c r="D31" s="12" t="s">
        <v>87</v>
      </c>
      <c r="E31" s="44" t="s">
        <v>218</v>
      </c>
      <c r="F31" s="33"/>
      <c r="G31" s="33"/>
      <c r="H31" s="33"/>
      <c r="I31" s="18">
        <f>518000+15600</f>
        <v>533600</v>
      </c>
    </row>
    <row r="32" spans="1:9" ht="45">
      <c r="A32" s="26" t="s">
        <v>134</v>
      </c>
      <c r="B32" s="34"/>
      <c r="C32" s="25"/>
      <c r="D32" s="25" t="s">
        <v>135</v>
      </c>
      <c r="E32" s="26" t="s">
        <v>3</v>
      </c>
      <c r="F32" s="27"/>
      <c r="G32" s="27"/>
      <c r="H32" s="27"/>
      <c r="I32" s="24">
        <f>I33</f>
        <v>1643700</v>
      </c>
    </row>
    <row r="33" spans="1:9" ht="45">
      <c r="A33" s="26" t="s">
        <v>136</v>
      </c>
      <c r="B33" s="34"/>
      <c r="C33" s="25"/>
      <c r="D33" s="25" t="s">
        <v>135</v>
      </c>
      <c r="E33" s="26"/>
      <c r="F33" s="27"/>
      <c r="G33" s="27"/>
      <c r="H33" s="27"/>
      <c r="I33" s="24">
        <f>I36+I34+I38</f>
        <v>1643700</v>
      </c>
    </row>
    <row r="34" spans="1:9" ht="66.75" customHeight="1">
      <c r="A34" s="19" t="s">
        <v>142</v>
      </c>
      <c r="B34" s="59">
        <v>3100</v>
      </c>
      <c r="C34" s="60"/>
      <c r="D34" s="48" t="s">
        <v>143</v>
      </c>
      <c r="E34" s="33"/>
      <c r="F34" s="33"/>
      <c r="G34" s="33"/>
      <c r="H34" s="33"/>
      <c r="I34" s="28">
        <f>I35</f>
        <v>103700</v>
      </c>
    </row>
    <row r="35" spans="1:9" ht="107.25">
      <c r="A35" s="15" t="s">
        <v>144</v>
      </c>
      <c r="B35" s="56">
        <v>3102</v>
      </c>
      <c r="C35" s="57" t="s">
        <v>145</v>
      </c>
      <c r="D35" s="58" t="s">
        <v>146</v>
      </c>
      <c r="E35" s="44"/>
      <c r="F35" s="33"/>
      <c r="G35" s="33"/>
      <c r="H35" s="33"/>
      <c r="I35" s="18">
        <v>103700</v>
      </c>
    </row>
    <row r="36" spans="1:9" ht="30.75">
      <c r="A36" s="19" t="s">
        <v>137</v>
      </c>
      <c r="B36" s="9">
        <v>3120</v>
      </c>
      <c r="C36" s="49"/>
      <c r="D36" s="48" t="s">
        <v>138</v>
      </c>
      <c r="E36" s="33"/>
      <c r="F36" s="33"/>
      <c r="G36" s="33"/>
      <c r="H36" s="33"/>
      <c r="I36" s="28">
        <f>I37</f>
        <v>40000</v>
      </c>
    </row>
    <row r="37" spans="1:9" ht="45.75">
      <c r="A37" s="15" t="s">
        <v>139</v>
      </c>
      <c r="B37" s="56">
        <v>3121</v>
      </c>
      <c r="C37" s="57" t="s">
        <v>140</v>
      </c>
      <c r="D37" s="58" t="s">
        <v>141</v>
      </c>
      <c r="E37" s="44"/>
      <c r="F37" s="33"/>
      <c r="G37" s="33"/>
      <c r="H37" s="33"/>
      <c r="I37" s="18">
        <v>40000</v>
      </c>
    </row>
    <row r="38" spans="1:9" ht="16.5">
      <c r="A38" s="19" t="s">
        <v>236</v>
      </c>
      <c r="B38" s="59">
        <v>3240</v>
      </c>
      <c r="C38" s="60"/>
      <c r="D38" s="69" t="s">
        <v>237</v>
      </c>
      <c r="E38" s="44"/>
      <c r="F38" s="33"/>
      <c r="G38" s="33"/>
      <c r="H38" s="33"/>
      <c r="I38" s="62">
        <f>I39</f>
        <v>1500000</v>
      </c>
    </row>
    <row r="39" spans="1:9" ht="45.75">
      <c r="A39" s="15" t="s">
        <v>238</v>
      </c>
      <c r="B39" s="56">
        <v>3241</v>
      </c>
      <c r="C39" s="57" t="s">
        <v>239</v>
      </c>
      <c r="D39" s="58" t="s">
        <v>240</v>
      </c>
      <c r="E39" s="44"/>
      <c r="F39" s="33"/>
      <c r="G39" s="33"/>
      <c r="H39" s="33"/>
      <c r="I39" s="53">
        <v>1500000</v>
      </c>
    </row>
    <row r="40" spans="1:9" ht="45">
      <c r="A40" s="26" t="s">
        <v>121</v>
      </c>
      <c r="B40" s="25"/>
      <c r="C40" s="25"/>
      <c r="D40" s="25" t="s">
        <v>122</v>
      </c>
      <c r="E40" s="26" t="s">
        <v>3</v>
      </c>
      <c r="F40" s="27"/>
      <c r="G40" s="27"/>
      <c r="H40" s="27"/>
      <c r="I40" s="24">
        <f>I41</f>
        <v>-222674</v>
      </c>
    </row>
    <row r="41" spans="1:9" ht="45">
      <c r="A41" s="26" t="s">
        <v>123</v>
      </c>
      <c r="B41" s="25"/>
      <c r="C41" s="25"/>
      <c r="D41" s="25" t="s">
        <v>122</v>
      </c>
      <c r="E41" s="26"/>
      <c r="F41" s="27"/>
      <c r="G41" s="27"/>
      <c r="H41" s="27"/>
      <c r="I41" s="24">
        <f>I42</f>
        <v>-222674</v>
      </c>
    </row>
    <row r="42" spans="1:9" ht="16.5">
      <c r="A42" s="13" t="s">
        <v>124</v>
      </c>
      <c r="B42" s="13" t="s">
        <v>125</v>
      </c>
      <c r="C42" s="13" t="s">
        <v>126</v>
      </c>
      <c r="D42" s="54" t="s">
        <v>127</v>
      </c>
      <c r="E42" s="44"/>
      <c r="F42" s="33"/>
      <c r="G42" s="33"/>
      <c r="H42" s="33"/>
      <c r="I42" s="28">
        <v>-222674</v>
      </c>
    </row>
    <row r="43" spans="1:9" ht="45">
      <c r="A43" s="26" t="s">
        <v>241</v>
      </c>
      <c r="B43" s="25"/>
      <c r="C43" s="25"/>
      <c r="D43" s="25" t="s">
        <v>242</v>
      </c>
      <c r="E43" s="26" t="s">
        <v>3</v>
      </c>
      <c r="F43" s="27"/>
      <c r="G43" s="27"/>
      <c r="H43" s="27"/>
      <c r="I43" s="24">
        <f>I44</f>
        <v>0</v>
      </c>
    </row>
    <row r="44" spans="1:9" ht="45">
      <c r="A44" s="26" t="s">
        <v>241</v>
      </c>
      <c r="B44" s="25"/>
      <c r="C44" s="25"/>
      <c r="D44" s="25" t="s">
        <v>242</v>
      </c>
      <c r="E44" s="26"/>
      <c r="F44" s="27"/>
      <c r="G44" s="27"/>
      <c r="H44" s="27"/>
      <c r="I44" s="24">
        <f>I45+I47</f>
        <v>0</v>
      </c>
    </row>
    <row r="45" spans="1:9" ht="30.75">
      <c r="A45" s="13" t="s">
        <v>243</v>
      </c>
      <c r="B45" s="13" t="s">
        <v>244</v>
      </c>
      <c r="C45" s="13"/>
      <c r="D45" s="14" t="s">
        <v>245</v>
      </c>
      <c r="E45" s="44"/>
      <c r="F45" s="33"/>
      <c r="G45" s="33"/>
      <c r="H45" s="33"/>
      <c r="I45" s="62">
        <f>I46</f>
        <v>-150000</v>
      </c>
    </row>
    <row r="46" spans="1:9" ht="45.75">
      <c r="A46" s="11" t="s">
        <v>246</v>
      </c>
      <c r="B46" s="11" t="s">
        <v>247</v>
      </c>
      <c r="C46" s="11" t="s">
        <v>248</v>
      </c>
      <c r="D46" s="12" t="s">
        <v>249</v>
      </c>
      <c r="E46" s="44"/>
      <c r="F46" s="33"/>
      <c r="G46" s="33"/>
      <c r="H46" s="33"/>
      <c r="I46" s="70">
        <v>-150000</v>
      </c>
    </row>
    <row r="47" spans="1:9" ht="21.75" customHeight="1">
      <c r="A47" s="13" t="s">
        <v>250</v>
      </c>
      <c r="B47" s="13" t="s">
        <v>251</v>
      </c>
      <c r="C47" s="13"/>
      <c r="D47" s="14" t="s">
        <v>252</v>
      </c>
      <c r="E47" s="44"/>
      <c r="F47" s="33"/>
      <c r="G47" s="33"/>
      <c r="H47" s="33"/>
      <c r="I47" s="62">
        <f>I48</f>
        <v>150000</v>
      </c>
    </row>
    <row r="48" spans="1:9" ht="76.5">
      <c r="A48" s="11" t="s">
        <v>253</v>
      </c>
      <c r="B48" s="11" t="s">
        <v>254</v>
      </c>
      <c r="C48" s="11" t="s">
        <v>248</v>
      </c>
      <c r="D48" s="12" t="s">
        <v>255</v>
      </c>
      <c r="E48" s="44"/>
      <c r="F48" s="33"/>
      <c r="G48" s="33"/>
      <c r="H48" s="33"/>
      <c r="I48" s="70">
        <v>150000</v>
      </c>
    </row>
    <row r="49" spans="1:9" ht="60">
      <c r="A49" s="26" t="s">
        <v>55</v>
      </c>
      <c r="B49" s="25"/>
      <c r="C49" s="25"/>
      <c r="D49" s="25" t="s">
        <v>56</v>
      </c>
      <c r="E49" s="26" t="s">
        <v>3</v>
      </c>
      <c r="F49" s="27"/>
      <c r="G49" s="27"/>
      <c r="H49" s="27"/>
      <c r="I49" s="24">
        <f>I50</f>
        <v>-4834094.32</v>
      </c>
    </row>
    <row r="50" spans="1:9" ht="60">
      <c r="A50" s="26" t="s">
        <v>57</v>
      </c>
      <c r="B50" s="25"/>
      <c r="C50" s="25"/>
      <c r="D50" s="25" t="s">
        <v>56</v>
      </c>
      <c r="E50" s="26"/>
      <c r="F50" s="27"/>
      <c r="G50" s="27"/>
      <c r="H50" s="27"/>
      <c r="I50" s="24">
        <f>I51</f>
        <v>-4834094.32</v>
      </c>
    </row>
    <row r="51" spans="1:9" ht="16.5">
      <c r="A51" s="13" t="s">
        <v>58</v>
      </c>
      <c r="B51" s="13" t="s">
        <v>59</v>
      </c>
      <c r="C51" s="13" t="s">
        <v>16</v>
      </c>
      <c r="D51" s="14" t="s">
        <v>60</v>
      </c>
      <c r="E51" s="33"/>
      <c r="F51" s="33"/>
      <c r="G51" s="33"/>
      <c r="H51" s="33"/>
      <c r="I51" s="52">
        <f>-626572-1500000-1400000-400000-707522.32-200000</f>
        <v>-4834094.32</v>
      </c>
    </row>
    <row r="52" spans="1:9" ht="45">
      <c r="A52" s="26" t="s">
        <v>18</v>
      </c>
      <c r="B52" s="25"/>
      <c r="C52" s="25"/>
      <c r="D52" s="25" t="s">
        <v>19</v>
      </c>
      <c r="E52" s="26" t="s">
        <v>3</v>
      </c>
      <c r="F52" s="27"/>
      <c r="G52" s="27"/>
      <c r="H52" s="27"/>
      <c r="I52" s="24">
        <f>I53</f>
        <v>15866930</v>
      </c>
    </row>
    <row r="53" spans="1:9" ht="45">
      <c r="A53" s="26" t="s">
        <v>20</v>
      </c>
      <c r="B53" s="25"/>
      <c r="C53" s="25"/>
      <c r="D53" s="25" t="s">
        <v>19</v>
      </c>
      <c r="E53" s="26"/>
      <c r="F53" s="27"/>
      <c r="G53" s="27"/>
      <c r="H53" s="27"/>
      <c r="I53" s="24">
        <f>I54+I121+I132</f>
        <v>15866930</v>
      </c>
    </row>
    <row r="54" spans="1:9" ht="20.25" customHeight="1">
      <c r="A54" s="22" t="s">
        <v>32</v>
      </c>
      <c r="B54" s="22" t="s">
        <v>33</v>
      </c>
      <c r="C54" s="22"/>
      <c r="D54" s="23" t="s">
        <v>34</v>
      </c>
      <c r="E54" s="37"/>
      <c r="F54" s="8"/>
      <c r="G54" s="8"/>
      <c r="H54" s="8"/>
      <c r="I54" s="10">
        <f>I68+I57+I55+I67</f>
        <v>12445520</v>
      </c>
    </row>
    <row r="55" spans="1:9" ht="30.75">
      <c r="A55" s="49" t="s">
        <v>200</v>
      </c>
      <c r="B55" s="9">
        <v>7310</v>
      </c>
      <c r="C55" s="49" t="s">
        <v>119</v>
      </c>
      <c r="D55" s="50" t="s">
        <v>201</v>
      </c>
      <c r="E55" s="37"/>
      <c r="F55" s="8"/>
      <c r="G55" s="8"/>
      <c r="H55" s="8"/>
      <c r="I55" s="63">
        <f>2550000+I56</f>
        <v>2258200</v>
      </c>
    </row>
    <row r="56" spans="1:9" ht="61.5">
      <c r="A56" s="49"/>
      <c r="B56" s="9"/>
      <c r="C56" s="49"/>
      <c r="D56" s="50"/>
      <c r="E56" s="55" t="s">
        <v>211</v>
      </c>
      <c r="F56" s="8"/>
      <c r="G56" s="8"/>
      <c r="H56" s="8"/>
      <c r="I56" s="64">
        <v>-291800</v>
      </c>
    </row>
    <row r="57" spans="1:9" ht="20.25" customHeight="1">
      <c r="A57" s="49" t="s">
        <v>116</v>
      </c>
      <c r="B57" s="9">
        <v>7320</v>
      </c>
      <c r="C57" s="49"/>
      <c r="D57" s="50" t="s">
        <v>117</v>
      </c>
      <c r="E57" s="37"/>
      <c r="F57" s="8"/>
      <c r="G57" s="8"/>
      <c r="H57" s="8"/>
      <c r="I57" s="52">
        <f>I62+I65+I58+I64+I66</f>
        <v>-6385501</v>
      </c>
    </row>
    <row r="58" spans="1:9" ht="16.5">
      <c r="A58" s="66" t="s">
        <v>202</v>
      </c>
      <c r="B58" s="47">
        <v>7321</v>
      </c>
      <c r="C58" s="47" t="s">
        <v>119</v>
      </c>
      <c r="D58" s="51" t="s">
        <v>203</v>
      </c>
      <c r="E58" s="37"/>
      <c r="F58" s="8"/>
      <c r="G58" s="8"/>
      <c r="H58" s="8"/>
      <c r="I58" s="52">
        <f>-2719326+I59+I60+I61</f>
        <v>-2478741</v>
      </c>
    </row>
    <row r="59" spans="1:9" ht="76.5">
      <c r="A59" s="66"/>
      <c r="B59" s="47"/>
      <c r="C59" s="47"/>
      <c r="D59" s="51"/>
      <c r="E59" s="51" t="s">
        <v>212</v>
      </c>
      <c r="F59" s="8"/>
      <c r="G59" s="8"/>
      <c r="H59" s="8"/>
      <c r="I59" s="52">
        <v>-96415</v>
      </c>
    </row>
    <row r="60" spans="1:9" ht="61.5">
      <c r="A60" s="66"/>
      <c r="B60" s="47"/>
      <c r="C60" s="47"/>
      <c r="D60" s="51"/>
      <c r="E60" s="51" t="s">
        <v>213</v>
      </c>
      <c r="F60" s="8"/>
      <c r="G60" s="8"/>
      <c r="H60" s="8"/>
      <c r="I60" s="52">
        <v>22000</v>
      </c>
    </row>
    <row r="61" spans="1:9" ht="61.5">
      <c r="A61" s="66"/>
      <c r="B61" s="47"/>
      <c r="C61" s="47"/>
      <c r="D61" s="51"/>
      <c r="E61" s="51" t="s">
        <v>256</v>
      </c>
      <c r="F61" s="8"/>
      <c r="G61" s="8"/>
      <c r="H61" s="8"/>
      <c r="I61" s="52">
        <v>315000</v>
      </c>
    </row>
    <row r="62" spans="1:9" ht="16.5">
      <c r="A62" s="47" t="s">
        <v>118</v>
      </c>
      <c r="B62" s="47">
        <v>7322</v>
      </c>
      <c r="C62" s="47" t="s">
        <v>119</v>
      </c>
      <c r="D62" s="51" t="s">
        <v>120</v>
      </c>
      <c r="E62" s="37"/>
      <c r="F62" s="8"/>
      <c r="G62" s="8"/>
      <c r="H62" s="8"/>
      <c r="I62" s="53">
        <f>-9280-1723110+I63</f>
        <v>-4191290</v>
      </c>
    </row>
    <row r="63" spans="1:9" ht="92.25">
      <c r="A63" s="47"/>
      <c r="B63" s="47"/>
      <c r="C63" s="47"/>
      <c r="D63" s="51"/>
      <c r="E63" s="51" t="s">
        <v>214</v>
      </c>
      <c r="F63" s="8"/>
      <c r="G63" s="8"/>
      <c r="H63" s="8"/>
      <c r="I63" s="53">
        <v>-2458900</v>
      </c>
    </row>
    <row r="64" spans="1:9" ht="30.75">
      <c r="A64" s="47" t="s">
        <v>204</v>
      </c>
      <c r="B64" s="47">
        <v>7323</v>
      </c>
      <c r="C64" s="47" t="s">
        <v>119</v>
      </c>
      <c r="D64" s="51" t="s">
        <v>205</v>
      </c>
      <c r="E64" s="37"/>
      <c r="F64" s="8"/>
      <c r="G64" s="8"/>
      <c r="H64" s="8"/>
      <c r="I64" s="53">
        <v>1081856</v>
      </c>
    </row>
    <row r="65" spans="1:9" ht="76.5">
      <c r="A65" s="47" t="s">
        <v>128</v>
      </c>
      <c r="B65" s="47">
        <v>7324</v>
      </c>
      <c r="C65" s="47" t="s">
        <v>119</v>
      </c>
      <c r="D65" s="51" t="s">
        <v>129</v>
      </c>
      <c r="E65" s="55" t="s">
        <v>130</v>
      </c>
      <c r="F65" s="8"/>
      <c r="G65" s="8"/>
      <c r="H65" s="8"/>
      <c r="I65" s="53">
        <v>222674</v>
      </c>
    </row>
    <row r="66" spans="1:9" ht="30.75">
      <c r="A66" s="47" t="s">
        <v>206</v>
      </c>
      <c r="B66" s="47">
        <v>7325</v>
      </c>
      <c r="C66" s="47" t="s">
        <v>119</v>
      </c>
      <c r="D66" s="51" t="s">
        <v>207</v>
      </c>
      <c r="E66" s="55"/>
      <c r="F66" s="8"/>
      <c r="G66" s="8"/>
      <c r="H66" s="8"/>
      <c r="I66" s="53">
        <v>-1020000</v>
      </c>
    </row>
    <row r="67" spans="1:9" ht="45.75">
      <c r="A67" s="49" t="s">
        <v>208</v>
      </c>
      <c r="B67" s="49" t="s">
        <v>209</v>
      </c>
      <c r="C67" s="49" t="s">
        <v>119</v>
      </c>
      <c r="D67" s="50" t="s">
        <v>210</v>
      </c>
      <c r="E67" s="55"/>
      <c r="F67" s="8"/>
      <c r="G67" s="8"/>
      <c r="H67" s="8"/>
      <c r="I67" s="52">
        <v>-5000</v>
      </c>
    </row>
    <row r="68" spans="1:9" ht="16.5">
      <c r="A68" s="13" t="s">
        <v>21</v>
      </c>
      <c r="B68" s="13" t="s">
        <v>22</v>
      </c>
      <c r="C68" s="13"/>
      <c r="D68" s="14" t="s">
        <v>23</v>
      </c>
      <c r="E68" s="20"/>
      <c r="F68" s="21"/>
      <c r="G68" s="21"/>
      <c r="H68" s="21"/>
      <c r="I68" s="63">
        <f>I69+I71+I73+I82+I90+I115</f>
        <v>16577821</v>
      </c>
    </row>
    <row r="69" spans="1:9" ht="45.75">
      <c r="A69" s="11" t="s">
        <v>165</v>
      </c>
      <c r="B69" s="11" t="s">
        <v>166</v>
      </c>
      <c r="C69" s="11" t="s">
        <v>24</v>
      </c>
      <c r="D69" s="12" t="s">
        <v>167</v>
      </c>
      <c r="E69" s="20"/>
      <c r="F69" s="21"/>
      <c r="G69" s="21"/>
      <c r="H69" s="21"/>
      <c r="I69" s="64">
        <f>I70+176000</f>
        <v>621000</v>
      </c>
    </row>
    <row r="70" spans="1:9" ht="166.5" customHeight="1">
      <c r="A70" s="11"/>
      <c r="B70" s="11"/>
      <c r="C70" s="11"/>
      <c r="D70" s="12" t="s">
        <v>168</v>
      </c>
      <c r="E70" s="12" t="s">
        <v>169</v>
      </c>
      <c r="F70" s="21"/>
      <c r="G70" s="21"/>
      <c r="H70" s="21"/>
      <c r="I70" s="64">
        <v>445000</v>
      </c>
    </row>
    <row r="71" spans="1:9" ht="54.75" customHeight="1">
      <c r="A71" s="11" t="s">
        <v>170</v>
      </c>
      <c r="B71" s="11" t="s">
        <v>171</v>
      </c>
      <c r="C71" s="11" t="s">
        <v>24</v>
      </c>
      <c r="D71" s="12" t="s">
        <v>172</v>
      </c>
      <c r="E71" s="12"/>
      <c r="F71" s="21"/>
      <c r="G71" s="21"/>
      <c r="H71" s="21"/>
      <c r="I71" s="64">
        <f>I72</f>
        <v>301000</v>
      </c>
    </row>
    <row r="72" spans="1:9" ht="61.5">
      <c r="A72" s="11"/>
      <c r="B72" s="11"/>
      <c r="C72" s="11"/>
      <c r="D72" s="17" t="s">
        <v>173</v>
      </c>
      <c r="E72" s="12" t="s">
        <v>174</v>
      </c>
      <c r="F72" s="21"/>
      <c r="G72" s="21"/>
      <c r="H72" s="21"/>
      <c r="I72" s="64">
        <v>301000</v>
      </c>
    </row>
    <row r="73" spans="1:9" ht="69.75" customHeight="1">
      <c r="A73" s="11" t="s">
        <v>85</v>
      </c>
      <c r="B73" s="11" t="s">
        <v>86</v>
      </c>
      <c r="C73" s="11" t="s">
        <v>24</v>
      </c>
      <c r="D73" s="12" t="s">
        <v>87</v>
      </c>
      <c r="E73" s="20"/>
      <c r="F73" s="21"/>
      <c r="G73" s="21"/>
      <c r="H73" s="21"/>
      <c r="I73" s="46">
        <f>SUM(I74:I81)+9280+472000</f>
        <v>6929280</v>
      </c>
    </row>
    <row r="74" spans="1:9" ht="45.75">
      <c r="A74" s="11"/>
      <c r="B74" s="11"/>
      <c r="C74" s="11"/>
      <c r="D74" s="45" t="s">
        <v>72</v>
      </c>
      <c r="E74" s="44" t="s">
        <v>88</v>
      </c>
      <c r="F74" s="21"/>
      <c r="G74" s="21"/>
      <c r="H74" s="21"/>
      <c r="I74" s="18">
        <v>-400000</v>
      </c>
    </row>
    <row r="75" spans="1:9" ht="87.75" customHeight="1">
      <c r="A75" s="11"/>
      <c r="B75" s="11"/>
      <c r="C75" s="11"/>
      <c r="D75" s="12" t="s">
        <v>91</v>
      </c>
      <c r="E75" s="44" t="s">
        <v>89</v>
      </c>
      <c r="F75" s="21"/>
      <c r="G75" s="21"/>
      <c r="H75" s="21"/>
      <c r="I75" s="18">
        <v>476000</v>
      </c>
    </row>
    <row r="76" spans="1:9" ht="61.5">
      <c r="A76" s="11"/>
      <c r="B76" s="11"/>
      <c r="C76" s="11"/>
      <c r="D76" s="12" t="s">
        <v>91</v>
      </c>
      <c r="E76" s="44" t="s">
        <v>90</v>
      </c>
      <c r="F76" s="21"/>
      <c r="G76" s="21"/>
      <c r="H76" s="21"/>
      <c r="I76" s="18">
        <v>178000</v>
      </c>
    </row>
    <row r="77" spans="1:9" ht="61.5">
      <c r="A77" s="11"/>
      <c r="B77" s="11"/>
      <c r="C77" s="11"/>
      <c r="D77" s="12" t="s">
        <v>91</v>
      </c>
      <c r="E77" s="44" t="s">
        <v>160</v>
      </c>
      <c r="F77" s="21"/>
      <c r="G77" s="21"/>
      <c r="H77" s="21"/>
      <c r="I77" s="18">
        <v>694000</v>
      </c>
    </row>
    <row r="78" spans="1:9" ht="76.5">
      <c r="A78" s="11"/>
      <c r="B78" s="11"/>
      <c r="C78" s="11"/>
      <c r="D78" s="12" t="s">
        <v>91</v>
      </c>
      <c r="E78" s="44" t="s">
        <v>161</v>
      </c>
      <c r="F78" s="21"/>
      <c r="G78" s="21"/>
      <c r="H78" s="21"/>
      <c r="I78" s="18">
        <v>926000</v>
      </c>
    </row>
    <row r="79" spans="1:9" ht="76.5">
      <c r="A79" s="11"/>
      <c r="B79" s="11"/>
      <c r="C79" s="11"/>
      <c r="D79" s="12" t="s">
        <v>91</v>
      </c>
      <c r="E79" s="44" t="s">
        <v>162</v>
      </c>
      <c r="F79" s="21"/>
      <c r="G79" s="21"/>
      <c r="H79" s="21"/>
      <c r="I79" s="18">
        <v>1074000</v>
      </c>
    </row>
    <row r="80" spans="1:9" ht="61.5">
      <c r="A80" s="11"/>
      <c r="B80" s="11"/>
      <c r="C80" s="11"/>
      <c r="D80" s="12" t="s">
        <v>91</v>
      </c>
      <c r="E80" s="44" t="s">
        <v>163</v>
      </c>
      <c r="F80" s="21"/>
      <c r="G80" s="21"/>
      <c r="H80" s="21"/>
      <c r="I80" s="18">
        <v>500000</v>
      </c>
    </row>
    <row r="81" spans="1:9" ht="61.5">
      <c r="A81" s="11"/>
      <c r="B81" s="11"/>
      <c r="C81" s="11"/>
      <c r="D81" s="12" t="s">
        <v>91</v>
      </c>
      <c r="E81" s="44" t="s">
        <v>164</v>
      </c>
      <c r="F81" s="21"/>
      <c r="G81" s="21"/>
      <c r="H81" s="21"/>
      <c r="I81" s="18">
        <v>3000000</v>
      </c>
    </row>
    <row r="82" spans="1:9" ht="107.25">
      <c r="A82" s="11" t="s">
        <v>80</v>
      </c>
      <c r="B82" s="11" t="s">
        <v>81</v>
      </c>
      <c r="C82" s="11" t="s">
        <v>24</v>
      </c>
      <c r="D82" s="12" t="s">
        <v>82</v>
      </c>
      <c r="E82" s="20"/>
      <c r="F82" s="21"/>
      <c r="G82" s="21"/>
      <c r="H82" s="21"/>
      <c r="I82" s="28">
        <f>SUM(I83:I89)</f>
        <v>288120</v>
      </c>
    </row>
    <row r="83" spans="1:9" ht="61.5">
      <c r="A83" s="11"/>
      <c r="B83" s="11"/>
      <c r="C83" s="11"/>
      <c r="D83" s="12" t="s">
        <v>66</v>
      </c>
      <c r="E83" s="12" t="s">
        <v>83</v>
      </c>
      <c r="F83" s="21"/>
      <c r="G83" s="21"/>
      <c r="H83" s="21"/>
      <c r="I83" s="18">
        <v>15080</v>
      </c>
    </row>
    <row r="84" spans="1:9" ht="61.5">
      <c r="A84" s="11"/>
      <c r="B84" s="11"/>
      <c r="C84" s="11"/>
      <c r="D84" s="12" t="s">
        <v>66</v>
      </c>
      <c r="E84" s="12" t="s">
        <v>147</v>
      </c>
      <c r="F84" s="21"/>
      <c r="G84" s="21"/>
      <c r="H84" s="21"/>
      <c r="I84" s="18">
        <v>13080</v>
      </c>
    </row>
    <row r="85" spans="1:9" ht="45.75">
      <c r="A85" s="11"/>
      <c r="B85" s="11"/>
      <c r="C85" s="11"/>
      <c r="D85" s="12" t="s">
        <v>66</v>
      </c>
      <c r="E85" s="12" t="s">
        <v>84</v>
      </c>
      <c r="F85" s="21"/>
      <c r="G85" s="21"/>
      <c r="H85" s="21"/>
      <c r="I85" s="18">
        <v>79800</v>
      </c>
    </row>
    <row r="86" spans="1:9" ht="61.5">
      <c r="A86" s="11"/>
      <c r="B86" s="11"/>
      <c r="C86" s="11"/>
      <c r="D86" s="12" t="s">
        <v>66</v>
      </c>
      <c r="E86" s="12" t="s">
        <v>175</v>
      </c>
      <c r="F86" s="21"/>
      <c r="G86" s="21"/>
      <c r="H86" s="21"/>
      <c r="I86" s="18">
        <v>13660</v>
      </c>
    </row>
    <row r="87" spans="1:9" ht="76.5">
      <c r="A87" s="11"/>
      <c r="B87" s="11"/>
      <c r="C87" s="11"/>
      <c r="D87" s="12" t="s">
        <v>66</v>
      </c>
      <c r="E87" s="12" t="s">
        <v>176</v>
      </c>
      <c r="F87" s="21"/>
      <c r="G87" s="21"/>
      <c r="H87" s="21"/>
      <c r="I87" s="18">
        <v>14800</v>
      </c>
    </row>
    <row r="88" spans="1:9" ht="61.5">
      <c r="A88" s="11"/>
      <c r="B88" s="11"/>
      <c r="C88" s="11"/>
      <c r="D88" s="12" t="s">
        <v>66</v>
      </c>
      <c r="E88" s="12" t="s">
        <v>177</v>
      </c>
      <c r="F88" s="21"/>
      <c r="G88" s="21"/>
      <c r="H88" s="21"/>
      <c r="I88" s="18">
        <v>72500</v>
      </c>
    </row>
    <row r="89" spans="1:9" ht="61.5">
      <c r="A89" s="11"/>
      <c r="B89" s="11"/>
      <c r="C89" s="11"/>
      <c r="D89" s="12" t="s">
        <v>66</v>
      </c>
      <c r="E89" s="12" t="s">
        <v>178</v>
      </c>
      <c r="F89" s="21"/>
      <c r="G89" s="21"/>
      <c r="H89" s="21"/>
      <c r="I89" s="18">
        <v>79200</v>
      </c>
    </row>
    <row r="90" spans="1:9" ht="61.5">
      <c r="A90" s="15" t="s">
        <v>44</v>
      </c>
      <c r="B90" s="15" t="s">
        <v>45</v>
      </c>
      <c r="C90" s="11" t="s">
        <v>24</v>
      </c>
      <c r="D90" s="16" t="s">
        <v>46</v>
      </c>
      <c r="E90" s="12"/>
      <c r="F90" s="41"/>
      <c r="G90" s="41"/>
      <c r="H90" s="41"/>
      <c r="I90" s="18">
        <f>SUM(I91:I114)</f>
        <v>6964100</v>
      </c>
    </row>
    <row r="91" spans="1:9" ht="99" customHeight="1">
      <c r="A91" s="15"/>
      <c r="B91" s="15"/>
      <c r="C91" s="11"/>
      <c r="D91" s="16" t="s">
        <v>61</v>
      </c>
      <c r="E91" s="12" t="s">
        <v>62</v>
      </c>
      <c r="F91" s="41"/>
      <c r="G91" s="41"/>
      <c r="H91" s="41"/>
      <c r="I91" s="18">
        <f>321000+360435</f>
        <v>681435</v>
      </c>
    </row>
    <row r="92" spans="1:9" ht="99" customHeight="1">
      <c r="A92" s="15"/>
      <c r="B92" s="15"/>
      <c r="C92" s="11"/>
      <c r="D92" s="16" t="s">
        <v>61</v>
      </c>
      <c r="E92" s="12" t="s">
        <v>63</v>
      </c>
      <c r="F92" s="41"/>
      <c r="G92" s="41"/>
      <c r="H92" s="41"/>
      <c r="I92" s="18">
        <f>521000-360435</f>
        <v>160565</v>
      </c>
    </row>
    <row r="93" spans="1:9" ht="99" customHeight="1">
      <c r="A93" s="15"/>
      <c r="B93" s="15"/>
      <c r="C93" s="11"/>
      <c r="D93" s="16" t="s">
        <v>61</v>
      </c>
      <c r="E93" s="12" t="s">
        <v>64</v>
      </c>
      <c r="F93" s="41"/>
      <c r="G93" s="41"/>
      <c r="H93" s="41"/>
      <c r="I93" s="18">
        <v>100000</v>
      </c>
    </row>
    <row r="94" spans="1:9" ht="99" customHeight="1">
      <c r="A94" s="15"/>
      <c r="B94" s="15"/>
      <c r="C94" s="11"/>
      <c r="D94" s="16" t="s">
        <v>61</v>
      </c>
      <c r="E94" s="12" t="s">
        <v>65</v>
      </c>
      <c r="F94" s="41"/>
      <c r="G94" s="41"/>
      <c r="H94" s="41"/>
      <c r="I94" s="18">
        <v>100000</v>
      </c>
    </row>
    <row r="95" spans="1:9" ht="123">
      <c r="A95" s="15"/>
      <c r="B95" s="15"/>
      <c r="C95" s="11"/>
      <c r="D95" s="16" t="s">
        <v>66</v>
      </c>
      <c r="E95" s="12" t="s">
        <v>67</v>
      </c>
      <c r="F95" s="41"/>
      <c r="G95" s="41"/>
      <c r="H95" s="41"/>
      <c r="I95" s="18">
        <v>130000</v>
      </c>
    </row>
    <row r="96" spans="1:9" ht="123">
      <c r="A96" s="15"/>
      <c r="B96" s="15"/>
      <c r="C96" s="11"/>
      <c r="D96" s="16" t="s">
        <v>66</v>
      </c>
      <c r="E96" s="12" t="s">
        <v>68</v>
      </c>
      <c r="F96" s="41"/>
      <c r="G96" s="41"/>
      <c r="H96" s="41"/>
      <c r="I96" s="18">
        <v>479000</v>
      </c>
    </row>
    <row r="97" spans="1:9" ht="76.5">
      <c r="A97" s="15"/>
      <c r="B97" s="15"/>
      <c r="C97" s="11"/>
      <c r="D97" s="16" t="s">
        <v>179</v>
      </c>
      <c r="E97" s="12" t="s">
        <v>180</v>
      </c>
      <c r="F97" s="41"/>
      <c r="G97" s="41"/>
      <c r="H97" s="41"/>
      <c r="I97" s="18">
        <v>50000</v>
      </c>
    </row>
    <row r="98" spans="1:9" ht="76.5">
      <c r="A98" s="15"/>
      <c r="B98" s="15"/>
      <c r="C98" s="11"/>
      <c r="D98" s="17" t="s">
        <v>47</v>
      </c>
      <c r="E98" s="17" t="s">
        <v>48</v>
      </c>
      <c r="F98" s="41"/>
      <c r="G98" s="41"/>
      <c r="H98" s="41"/>
      <c r="I98" s="18">
        <v>602000</v>
      </c>
    </row>
    <row r="99" spans="1:9" ht="76.5">
      <c r="A99" s="15"/>
      <c r="B99" s="15"/>
      <c r="C99" s="11"/>
      <c r="D99" s="17" t="s">
        <v>73</v>
      </c>
      <c r="E99" s="17" t="s">
        <v>74</v>
      </c>
      <c r="F99" s="41"/>
      <c r="G99" s="41"/>
      <c r="H99" s="41"/>
      <c r="I99" s="18">
        <v>576550</v>
      </c>
    </row>
    <row r="100" spans="1:9" ht="76.5">
      <c r="A100" s="15"/>
      <c r="B100" s="15"/>
      <c r="C100" s="11"/>
      <c r="D100" s="17" t="s">
        <v>73</v>
      </c>
      <c r="E100" s="17" t="s">
        <v>75</v>
      </c>
      <c r="F100" s="41"/>
      <c r="G100" s="41"/>
      <c r="H100" s="41"/>
      <c r="I100" s="18">
        <v>576550</v>
      </c>
    </row>
    <row r="101" spans="1:9" ht="61.5">
      <c r="A101" s="15"/>
      <c r="B101" s="15"/>
      <c r="C101" s="11"/>
      <c r="D101" s="17" t="s">
        <v>100</v>
      </c>
      <c r="E101" s="17" t="s">
        <v>181</v>
      </c>
      <c r="F101" s="41"/>
      <c r="G101" s="41"/>
      <c r="H101" s="41"/>
      <c r="I101" s="18">
        <v>-200000</v>
      </c>
    </row>
    <row r="102" spans="1:9" ht="76.5">
      <c r="A102" s="15"/>
      <c r="B102" s="15"/>
      <c r="C102" s="11"/>
      <c r="D102" s="17" t="s">
        <v>100</v>
      </c>
      <c r="E102" s="17" t="s">
        <v>182</v>
      </c>
      <c r="F102" s="41"/>
      <c r="G102" s="41"/>
      <c r="H102" s="41"/>
      <c r="I102" s="18">
        <v>200000</v>
      </c>
    </row>
    <row r="103" spans="1:9" ht="61.5">
      <c r="A103" s="15"/>
      <c r="B103" s="15"/>
      <c r="C103" s="11"/>
      <c r="D103" s="17" t="s">
        <v>100</v>
      </c>
      <c r="E103" s="17" t="s">
        <v>101</v>
      </c>
      <c r="F103" s="41"/>
      <c r="G103" s="41"/>
      <c r="H103" s="41"/>
      <c r="I103" s="18">
        <v>500000</v>
      </c>
    </row>
    <row r="104" spans="1:9" ht="61.5">
      <c r="A104" s="15"/>
      <c r="B104" s="15"/>
      <c r="C104" s="11"/>
      <c r="D104" s="17" t="s">
        <v>100</v>
      </c>
      <c r="E104" s="17" t="s">
        <v>102</v>
      </c>
      <c r="F104" s="41"/>
      <c r="G104" s="41"/>
      <c r="H104" s="41"/>
      <c r="I104" s="18">
        <v>450000</v>
      </c>
    </row>
    <row r="105" spans="1:9" ht="96.75" customHeight="1">
      <c r="A105" s="15"/>
      <c r="B105" s="15"/>
      <c r="C105" s="11"/>
      <c r="D105" s="45" t="s">
        <v>72</v>
      </c>
      <c r="E105" s="17" t="s">
        <v>69</v>
      </c>
      <c r="F105" s="41"/>
      <c r="G105" s="41"/>
      <c r="H105" s="41"/>
      <c r="I105" s="18">
        <v>200000</v>
      </c>
    </row>
    <row r="106" spans="1:9" ht="97.5" customHeight="1">
      <c r="A106" s="15"/>
      <c r="B106" s="15"/>
      <c r="C106" s="11"/>
      <c r="D106" s="45" t="s">
        <v>72</v>
      </c>
      <c r="E106" s="17" t="s">
        <v>76</v>
      </c>
      <c r="F106" s="41"/>
      <c r="G106" s="41"/>
      <c r="H106" s="41"/>
      <c r="I106" s="18">
        <v>150000</v>
      </c>
    </row>
    <row r="107" spans="1:9" ht="95.25" customHeight="1">
      <c r="A107" s="15"/>
      <c r="B107" s="15"/>
      <c r="C107" s="11"/>
      <c r="D107" s="45" t="s">
        <v>72</v>
      </c>
      <c r="E107" s="17" t="s">
        <v>71</v>
      </c>
      <c r="F107" s="41"/>
      <c r="G107" s="41"/>
      <c r="H107" s="41"/>
      <c r="I107" s="18">
        <v>150000</v>
      </c>
    </row>
    <row r="108" spans="1:9" ht="76.5">
      <c r="A108" s="15"/>
      <c r="B108" s="15"/>
      <c r="C108" s="11"/>
      <c r="D108" s="45" t="s">
        <v>72</v>
      </c>
      <c r="E108" s="17" t="s">
        <v>70</v>
      </c>
      <c r="F108" s="41"/>
      <c r="G108" s="41"/>
      <c r="H108" s="41"/>
      <c r="I108" s="18">
        <v>100000</v>
      </c>
    </row>
    <row r="109" spans="1:9" ht="76.5">
      <c r="A109" s="15"/>
      <c r="B109" s="15"/>
      <c r="C109" s="11"/>
      <c r="D109" s="17" t="s">
        <v>131</v>
      </c>
      <c r="E109" s="17" t="s">
        <v>149</v>
      </c>
      <c r="F109" s="41"/>
      <c r="G109" s="41"/>
      <c r="H109" s="41"/>
      <c r="I109" s="18">
        <v>700000</v>
      </c>
    </row>
    <row r="110" spans="1:9" ht="66.75" customHeight="1">
      <c r="A110" s="15"/>
      <c r="B110" s="15"/>
      <c r="C110" s="11"/>
      <c r="D110" s="17" t="s">
        <v>133</v>
      </c>
      <c r="E110" s="17" t="s">
        <v>150</v>
      </c>
      <c r="F110" s="41"/>
      <c r="G110" s="41"/>
      <c r="H110" s="41"/>
      <c r="I110" s="18">
        <v>180000</v>
      </c>
    </row>
    <row r="111" spans="1:9" ht="96.75" customHeight="1">
      <c r="A111" s="15"/>
      <c r="B111" s="15"/>
      <c r="C111" s="11"/>
      <c r="D111" s="17" t="s">
        <v>132</v>
      </c>
      <c r="E111" s="17" t="s">
        <v>49</v>
      </c>
      <c r="F111" s="41"/>
      <c r="G111" s="41"/>
      <c r="H111" s="41"/>
      <c r="I111" s="18">
        <v>578000</v>
      </c>
    </row>
    <row r="112" spans="1:9" ht="61.5">
      <c r="A112" s="15"/>
      <c r="B112" s="15"/>
      <c r="C112" s="11"/>
      <c r="D112" s="17" t="s">
        <v>183</v>
      </c>
      <c r="E112" s="17" t="s">
        <v>184</v>
      </c>
      <c r="F112" s="41"/>
      <c r="G112" s="41"/>
      <c r="H112" s="41"/>
      <c r="I112" s="18">
        <v>100000</v>
      </c>
    </row>
    <row r="113" spans="1:9" ht="76.5">
      <c r="A113" s="15"/>
      <c r="B113" s="15"/>
      <c r="C113" s="11"/>
      <c r="D113" s="17" t="s">
        <v>183</v>
      </c>
      <c r="E113" s="17" t="s">
        <v>185</v>
      </c>
      <c r="F113" s="41"/>
      <c r="G113" s="41"/>
      <c r="H113" s="41"/>
      <c r="I113" s="18">
        <v>100000</v>
      </c>
    </row>
    <row r="114" spans="1:9" ht="93.75" customHeight="1">
      <c r="A114" s="15"/>
      <c r="B114" s="15"/>
      <c r="C114" s="11"/>
      <c r="D114" s="17" t="s">
        <v>186</v>
      </c>
      <c r="E114" s="17" t="s">
        <v>187</v>
      </c>
      <c r="F114" s="41"/>
      <c r="G114" s="41"/>
      <c r="H114" s="41"/>
      <c r="I114" s="18">
        <v>300000</v>
      </c>
    </row>
    <row r="115" spans="1:9" ht="30.75">
      <c r="A115" s="15" t="s">
        <v>35</v>
      </c>
      <c r="B115" s="15" t="s">
        <v>36</v>
      </c>
      <c r="C115" s="11" t="s">
        <v>24</v>
      </c>
      <c r="D115" s="16" t="s">
        <v>37</v>
      </c>
      <c r="E115" s="12"/>
      <c r="F115" s="41"/>
      <c r="G115" s="41"/>
      <c r="H115" s="41"/>
      <c r="I115" s="18">
        <f>SUM(I116:I120)</f>
        <v>1474321</v>
      </c>
    </row>
    <row r="116" spans="1:9" ht="45.75">
      <c r="A116" s="15"/>
      <c r="B116" s="15"/>
      <c r="C116" s="11"/>
      <c r="D116" s="17" t="s">
        <v>190</v>
      </c>
      <c r="E116" s="17" t="s">
        <v>189</v>
      </c>
      <c r="F116" s="41"/>
      <c r="G116" s="41"/>
      <c r="H116" s="41"/>
      <c r="I116" s="18">
        <v>-500000</v>
      </c>
    </row>
    <row r="117" spans="1:9" ht="63" customHeight="1">
      <c r="A117" s="15"/>
      <c r="B117" s="15"/>
      <c r="C117" s="11"/>
      <c r="D117" s="17" t="s">
        <v>188</v>
      </c>
      <c r="E117" s="17" t="s">
        <v>103</v>
      </c>
      <c r="F117" s="41"/>
      <c r="G117" s="41"/>
      <c r="H117" s="41"/>
      <c r="I117" s="18">
        <v>100000</v>
      </c>
    </row>
    <row r="118" spans="1:9" ht="123">
      <c r="A118" s="19"/>
      <c r="B118" s="15"/>
      <c r="C118" s="11"/>
      <c r="D118" s="17" t="s">
        <v>50</v>
      </c>
      <c r="E118" s="17" t="s">
        <v>148</v>
      </c>
      <c r="F118" s="41"/>
      <c r="G118" s="41"/>
      <c r="H118" s="41"/>
      <c r="I118" s="18">
        <v>749667</v>
      </c>
    </row>
    <row r="119" spans="1:9" ht="92.25">
      <c r="A119" s="19"/>
      <c r="B119" s="15"/>
      <c r="C119" s="11"/>
      <c r="D119" s="17" t="s">
        <v>50</v>
      </c>
      <c r="E119" s="17" t="s">
        <v>51</v>
      </c>
      <c r="F119" s="41"/>
      <c r="G119" s="41"/>
      <c r="H119" s="41"/>
      <c r="I119" s="18">
        <v>750000</v>
      </c>
    </row>
    <row r="120" spans="1:9" ht="101.25" customHeight="1">
      <c r="A120" s="19"/>
      <c r="B120" s="15"/>
      <c r="C120" s="11"/>
      <c r="D120" s="17" t="s">
        <v>192</v>
      </c>
      <c r="E120" s="17" t="s">
        <v>191</v>
      </c>
      <c r="F120" s="41"/>
      <c r="G120" s="41"/>
      <c r="H120" s="41"/>
      <c r="I120" s="18">
        <v>374654</v>
      </c>
    </row>
    <row r="121" spans="1:9" ht="36" customHeight="1">
      <c r="A121" s="19" t="s">
        <v>25</v>
      </c>
      <c r="B121" s="19" t="s">
        <v>26</v>
      </c>
      <c r="C121" s="19"/>
      <c r="D121" s="35" t="s">
        <v>27</v>
      </c>
      <c r="E121" s="12"/>
      <c r="F121" s="42"/>
      <c r="G121" s="42"/>
      <c r="H121" s="42"/>
      <c r="I121" s="28">
        <f>I122</f>
        <v>2500130</v>
      </c>
    </row>
    <row r="122" spans="1:9" ht="67.5" customHeight="1">
      <c r="A122" s="11" t="s">
        <v>28</v>
      </c>
      <c r="B122" s="11" t="s">
        <v>29</v>
      </c>
      <c r="C122" s="11" t="s">
        <v>30</v>
      </c>
      <c r="D122" s="12" t="s">
        <v>31</v>
      </c>
      <c r="E122" s="38"/>
      <c r="F122" s="41"/>
      <c r="G122" s="41"/>
      <c r="H122" s="41"/>
      <c r="I122" s="18">
        <f>SUM(I123:I131)</f>
        <v>2500130</v>
      </c>
    </row>
    <row r="123" spans="1:9" ht="45.75">
      <c r="A123" s="11"/>
      <c r="B123" s="11"/>
      <c r="C123" s="11"/>
      <c r="D123" s="12" t="s">
        <v>194</v>
      </c>
      <c r="E123" s="12" t="s">
        <v>195</v>
      </c>
      <c r="F123" s="41"/>
      <c r="G123" s="41"/>
      <c r="H123" s="41"/>
      <c r="I123" s="18">
        <v>141370</v>
      </c>
    </row>
    <row r="124" spans="1:9" ht="45.75">
      <c r="A124" s="11"/>
      <c r="B124" s="11"/>
      <c r="C124" s="11"/>
      <c r="D124" s="12" t="s">
        <v>52</v>
      </c>
      <c r="E124" s="12" t="s">
        <v>53</v>
      </c>
      <c r="F124" s="41"/>
      <c r="G124" s="41"/>
      <c r="H124" s="41"/>
      <c r="I124" s="43">
        <v>434160</v>
      </c>
    </row>
    <row r="125" spans="1:9" ht="76.5">
      <c r="A125" s="11"/>
      <c r="B125" s="11"/>
      <c r="C125" s="11"/>
      <c r="D125" s="12" t="s">
        <v>52</v>
      </c>
      <c r="E125" s="12" t="s">
        <v>54</v>
      </c>
      <c r="F125" s="41"/>
      <c r="G125" s="41"/>
      <c r="H125" s="41"/>
      <c r="I125" s="43">
        <v>510000</v>
      </c>
    </row>
    <row r="126" spans="1:9" ht="61.5">
      <c r="A126" s="11"/>
      <c r="B126" s="11"/>
      <c r="C126" s="11"/>
      <c r="D126" s="12" t="s">
        <v>196</v>
      </c>
      <c r="E126" s="12" t="s">
        <v>197</v>
      </c>
      <c r="F126" s="41"/>
      <c r="G126" s="41"/>
      <c r="H126" s="41"/>
      <c r="I126" s="43">
        <v>228741</v>
      </c>
    </row>
    <row r="127" spans="1:9" ht="49.5" customHeight="1">
      <c r="A127" s="11"/>
      <c r="B127" s="11"/>
      <c r="C127" s="11"/>
      <c r="D127" s="44" t="s">
        <v>72</v>
      </c>
      <c r="E127" s="12" t="s">
        <v>77</v>
      </c>
      <c r="F127" s="41"/>
      <c r="G127" s="41"/>
      <c r="H127" s="41"/>
      <c r="I127" s="43">
        <v>30000</v>
      </c>
    </row>
    <row r="128" spans="1:9" ht="65.25" customHeight="1">
      <c r="A128" s="11"/>
      <c r="B128" s="11"/>
      <c r="C128" s="11"/>
      <c r="D128" s="44" t="s">
        <v>72</v>
      </c>
      <c r="E128" s="12" t="s">
        <v>78</v>
      </c>
      <c r="F128" s="41"/>
      <c r="G128" s="41"/>
      <c r="H128" s="41"/>
      <c r="I128" s="43">
        <v>436309</v>
      </c>
    </row>
    <row r="129" spans="1:9" ht="45.75">
      <c r="A129" s="11"/>
      <c r="B129" s="11"/>
      <c r="C129" s="11"/>
      <c r="D129" s="44" t="s">
        <v>72</v>
      </c>
      <c r="E129" s="12" t="s">
        <v>79</v>
      </c>
      <c r="F129" s="41"/>
      <c r="G129" s="41"/>
      <c r="H129" s="41"/>
      <c r="I129" s="43">
        <v>226000</v>
      </c>
    </row>
    <row r="130" spans="1:9" ht="45.75">
      <c r="A130" s="11"/>
      <c r="B130" s="11"/>
      <c r="C130" s="11"/>
      <c r="D130" s="17" t="s">
        <v>193</v>
      </c>
      <c r="E130" s="12" t="s">
        <v>198</v>
      </c>
      <c r="F130" s="41"/>
      <c r="G130" s="41"/>
      <c r="H130" s="41"/>
      <c r="I130" s="43">
        <v>338350</v>
      </c>
    </row>
    <row r="131" spans="1:9" ht="61.5">
      <c r="A131" s="11"/>
      <c r="B131" s="11"/>
      <c r="C131" s="11"/>
      <c r="D131" s="44" t="s">
        <v>99</v>
      </c>
      <c r="E131" s="12" t="s">
        <v>98</v>
      </c>
      <c r="F131" s="41"/>
      <c r="G131" s="41"/>
      <c r="H131" s="41"/>
      <c r="I131" s="43">
        <v>155200</v>
      </c>
    </row>
    <row r="132" spans="1:9" ht="15">
      <c r="A132" s="13" t="s">
        <v>199</v>
      </c>
      <c r="B132" s="13" t="s">
        <v>59</v>
      </c>
      <c r="C132" s="13" t="s">
        <v>16</v>
      </c>
      <c r="D132" s="14" t="s">
        <v>60</v>
      </c>
      <c r="E132" s="12"/>
      <c r="F132" s="41"/>
      <c r="G132" s="41"/>
      <c r="H132" s="41"/>
      <c r="I132" s="65">
        <f>1187580-266300</f>
        <v>921280</v>
      </c>
    </row>
    <row r="133" spans="1:9" ht="60">
      <c r="A133" s="26" t="s">
        <v>151</v>
      </c>
      <c r="B133" s="25"/>
      <c r="C133" s="25"/>
      <c r="D133" s="25" t="s">
        <v>152</v>
      </c>
      <c r="E133" s="26" t="s">
        <v>3</v>
      </c>
      <c r="F133" s="27"/>
      <c r="G133" s="27"/>
      <c r="H133" s="27"/>
      <c r="I133" s="24">
        <f>I134</f>
        <v>-277482</v>
      </c>
    </row>
    <row r="134" spans="1:9" ht="60">
      <c r="A134" s="26" t="s">
        <v>153</v>
      </c>
      <c r="B134" s="25"/>
      <c r="C134" s="25"/>
      <c r="D134" s="25" t="s">
        <v>152</v>
      </c>
      <c r="E134" s="26"/>
      <c r="F134" s="27"/>
      <c r="G134" s="27"/>
      <c r="H134" s="27"/>
      <c r="I134" s="24">
        <f>I135</f>
        <v>-277482</v>
      </c>
    </row>
    <row r="135" spans="1:9" ht="30.75">
      <c r="A135" s="11" t="s">
        <v>154</v>
      </c>
      <c r="B135" s="11" t="s">
        <v>155</v>
      </c>
      <c r="C135" s="13" t="s">
        <v>24</v>
      </c>
      <c r="D135" s="61" t="s">
        <v>156</v>
      </c>
      <c r="E135" s="12"/>
      <c r="F135" s="41"/>
      <c r="G135" s="41"/>
      <c r="H135" s="41"/>
      <c r="I135" s="62">
        <v>-277482</v>
      </c>
    </row>
    <row r="136" spans="1:9" ht="20.25" customHeight="1">
      <c r="A136" s="5"/>
      <c r="B136" s="5"/>
      <c r="C136" s="6"/>
      <c r="D136" s="40" t="s">
        <v>9</v>
      </c>
      <c r="E136" s="7"/>
      <c r="F136" s="7"/>
      <c r="G136" s="7"/>
      <c r="H136" s="7"/>
      <c r="I136" s="39">
        <f>I8+I11+I20+I32+I40+I43+I49+I52+I133</f>
        <v>16917951.68</v>
      </c>
    </row>
    <row r="137" ht="141.75" customHeight="1"/>
    <row r="138" spans="1:10" ht="17.25">
      <c r="A138" s="74" t="s">
        <v>2</v>
      </c>
      <c r="B138" s="74"/>
      <c r="C138" s="74"/>
      <c r="D138" s="74"/>
      <c r="E138" s="74"/>
      <c r="F138" s="4"/>
      <c r="G138" s="73" t="s">
        <v>17</v>
      </c>
      <c r="H138" s="73"/>
      <c r="I138" s="4"/>
      <c r="J138" s="4"/>
    </row>
    <row r="141" ht="15">
      <c r="G141" s="3"/>
    </row>
  </sheetData>
  <sheetProtection/>
  <mergeCells count="4">
    <mergeCell ref="B5:I5"/>
    <mergeCell ref="G1:H1"/>
    <mergeCell ref="G138:H138"/>
    <mergeCell ref="A138:E138"/>
  </mergeCells>
  <printOptions/>
  <pageMargins left="0.984251968503937" right="0.5905511811023623" top="0.5511811023622047" bottom="0.5905511811023623" header="0.31496062992125984" footer="0.5118110236220472"/>
  <pageSetup horizontalDpi="600" verticalDpi="600" orientation="landscape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ODmitruk</dc:creator>
  <cp:keywords/>
  <dc:description/>
  <cp:lastModifiedBy>user1</cp:lastModifiedBy>
  <cp:lastPrinted>2018-11-08T15:35:16Z</cp:lastPrinted>
  <dcterms:created xsi:type="dcterms:W3CDTF">2004-01-17T10:33:37Z</dcterms:created>
  <dcterms:modified xsi:type="dcterms:W3CDTF">2018-12-14T08:32:47Z</dcterms:modified>
  <cp:category/>
  <cp:version/>
  <cp:contentType/>
  <cp:contentStatus/>
</cp:coreProperties>
</file>